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 Лист  1   " sheetId="1" r:id="rId1"/>
  </sheets>
  <definedNames>
    <definedName name="_xlnm.Print_Area" localSheetId="0">' Лист  1   '!$A$1:$I$58</definedName>
  </definedNames>
  <calcPr fullCalcOnLoad="1" fullPrecision="0"/>
</workbook>
</file>

<file path=xl/sharedStrings.xml><?xml version="1.0" encoding="utf-8"?>
<sst xmlns="http://schemas.openxmlformats.org/spreadsheetml/2006/main" count="163" uniqueCount="97">
  <si>
    <t>стандарт</t>
  </si>
  <si>
    <t>премиум</t>
  </si>
  <si>
    <t>Нива</t>
  </si>
  <si>
    <t>Итого:</t>
  </si>
  <si>
    <r>
      <t xml:space="preserve">Ширина захвата  </t>
    </r>
    <r>
      <rPr>
        <b/>
        <sz val="10"/>
        <rFont val="Arial Cyr"/>
        <family val="2"/>
      </rPr>
      <t>5м</t>
    </r>
  </si>
  <si>
    <t>Укажите размер скидки</t>
  </si>
  <si>
    <t xml:space="preserve">с прижимными роликами    </t>
  </si>
  <si>
    <r>
      <t xml:space="preserve">Толщина бруса  </t>
    </r>
    <r>
      <rPr>
        <b/>
        <sz val="10"/>
        <rFont val="Arial Cyr"/>
        <family val="2"/>
      </rPr>
      <t>6мм</t>
    </r>
  </si>
  <si>
    <r>
      <t>Шатунный</t>
    </r>
    <r>
      <rPr>
        <sz val="10"/>
        <rFont val="Arial Cyr"/>
        <family val="2"/>
      </rPr>
      <t xml:space="preserve"> механизм привода ножа</t>
    </r>
  </si>
  <si>
    <t>Укажите курс ЕВРО</t>
  </si>
  <si>
    <r>
      <t>Стоимость переоборудования</t>
    </r>
    <r>
      <rPr>
        <b/>
        <sz val="10"/>
        <rFont val="Arial Cyr"/>
        <family val="2"/>
      </rPr>
      <t xml:space="preserve"> 8000р.</t>
    </r>
  </si>
  <si>
    <t>Тел. 8905-383-12-00 факс 8452-744-083 e-mail: 744083@mail.ru</t>
  </si>
  <si>
    <t>Цены действительны до 01.10.2016г.</t>
  </si>
  <si>
    <t>1. Детали Российского производства.   Цены в рублях РФ.</t>
  </si>
  <si>
    <t xml:space="preserve">№ п/п </t>
  </si>
  <si>
    <t>Артикул</t>
  </si>
  <si>
    <t>Наименование товара</t>
  </si>
  <si>
    <t>Ед. Изм.</t>
  </si>
  <si>
    <t>Кол-во</t>
  </si>
  <si>
    <t>Розница</t>
  </si>
  <si>
    <t>Опт</t>
  </si>
  <si>
    <t>Цена</t>
  </si>
  <si>
    <t>Сумма</t>
  </si>
  <si>
    <t>Руб.</t>
  </si>
  <si>
    <t>1</t>
  </si>
  <si>
    <t>Консоль Дон-1500 в сборе</t>
  </si>
  <si>
    <t>шт.</t>
  </si>
  <si>
    <t>2</t>
  </si>
  <si>
    <t>Пластина 4*30*700</t>
  </si>
  <si>
    <t>3</t>
  </si>
  <si>
    <t>Натяжное устройство в сборе Дон 680</t>
  </si>
  <si>
    <t>4</t>
  </si>
  <si>
    <t>081.27.00.437/2</t>
  </si>
  <si>
    <t>Боковая плита основания</t>
  </si>
  <si>
    <t>5</t>
  </si>
  <si>
    <t xml:space="preserve">Планка натяжного устройства </t>
  </si>
  <si>
    <t>6</t>
  </si>
  <si>
    <t>Шкив-ролик в сборе</t>
  </si>
  <si>
    <t>7</t>
  </si>
  <si>
    <t>Натяжной ролик в сборе</t>
  </si>
  <si>
    <t>8</t>
  </si>
  <si>
    <t>15150-02</t>
  </si>
  <si>
    <t>Полоса, 6мм.</t>
  </si>
  <si>
    <t>9</t>
  </si>
  <si>
    <t>12780</t>
  </si>
  <si>
    <r>
      <t xml:space="preserve">Шкив привода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200</t>
    </r>
  </si>
  <si>
    <t>10</t>
  </si>
  <si>
    <t>12672</t>
  </si>
  <si>
    <t>Адаптер ЖВН6 со звездочкой</t>
  </si>
  <si>
    <t>11</t>
  </si>
  <si>
    <t>Шпонка с головкой 10*8*68</t>
  </si>
  <si>
    <t>12</t>
  </si>
  <si>
    <r>
      <t xml:space="preserve">Шкив одноручьевой </t>
    </r>
    <r>
      <rPr>
        <sz val="10"/>
        <rFont val="Symbol"/>
        <family val="1"/>
      </rPr>
      <t>Æ</t>
    </r>
    <r>
      <rPr>
        <sz val="10"/>
        <rFont val="Arial Cyr"/>
        <family val="2"/>
      </rPr>
      <t xml:space="preserve"> 260</t>
    </r>
  </si>
  <si>
    <t>13</t>
  </si>
  <si>
    <t>Ремень клиновой С(В) - 2650</t>
  </si>
  <si>
    <t xml:space="preserve"> </t>
  </si>
  <si>
    <t>14</t>
  </si>
  <si>
    <t>TEXACO минеральная смазка MULTIFAK EP 2-0,4 KG</t>
  </si>
  <si>
    <t>15</t>
  </si>
  <si>
    <t>Болт М10х35 ГОСТ 7805-70/7798-70 (кл.пр.5.8)</t>
  </si>
  <si>
    <t>16</t>
  </si>
  <si>
    <t>Гайка М10 ГОСТ  5915-70  (кл.пр.6)</t>
  </si>
  <si>
    <t>НДС 18%</t>
  </si>
  <si>
    <t>ВСЕГО:</t>
  </si>
  <si>
    <t>2. Детали производства Германии.      Цены в Евро.</t>
  </si>
  <si>
    <t>евро</t>
  </si>
  <si>
    <t>руб</t>
  </si>
  <si>
    <t>Прижимной ролик R1</t>
  </si>
  <si>
    <t>Прижимной ролик R2</t>
  </si>
  <si>
    <t>16500.01</t>
  </si>
  <si>
    <t>Палец двойной 12мм., закрытый, черный</t>
  </si>
  <si>
    <t>10701.01</t>
  </si>
  <si>
    <t>Направляющий палец двойной 12 мм., усиленный</t>
  </si>
  <si>
    <t>10961.03</t>
  </si>
  <si>
    <t>Сегмент Про-Кат с грубой насечкой</t>
  </si>
  <si>
    <t>13935</t>
  </si>
  <si>
    <t>Зачисточный сегмент ножа</t>
  </si>
  <si>
    <t>13533</t>
  </si>
  <si>
    <t>Спинка ножа на 31 сегмент (2400мм)</t>
  </si>
  <si>
    <t>10926</t>
  </si>
  <si>
    <t>Соединитель ножа 21*6</t>
  </si>
  <si>
    <t>10067</t>
  </si>
  <si>
    <t>Болт М6*18 для соединительной пластины ножа жатки</t>
  </si>
  <si>
    <t>10072</t>
  </si>
  <si>
    <t>Болт М6*28 для планок головки ножа  жатки</t>
  </si>
  <si>
    <t>10931</t>
  </si>
  <si>
    <t>Болт зубчатый М6*16 для крепления сегментов</t>
  </si>
  <si>
    <t>13961</t>
  </si>
  <si>
    <t>Гайка с фланцем крепления сегментов</t>
  </si>
  <si>
    <t>03201.01</t>
  </si>
  <si>
    <t>Головка ножа Дон 1500   стк</t>
  </si>
  <si>
    <t>14686.01</t>
  </si>
  <si>
    <t>Смазочный ниппель 90</t>
  </si>
  <si>
    <t>02908</t>
  </si>
  <si>
    <t>Привод ножа модульный, Pro-Drivе 85 MV v GKF стк</t>
  </si>
  <si>
    <t>15721</t>
  </si>
  <si>
    <t>Болт М12х55-10,9 крепления привода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</si>
</sst>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DD/MM/YYYY"/>
    <numFmt numFmtId="166" formatCode="_-* #,##0.00&quot;р.&quot;_-;\-* #,##0.00&quot;р.&quot;_-;_-* \-??&quot;р.&quot;_-;_-@_-"/>
    <numFmt numFmtId="167" formatCode="0%"/>
    <numFmt numFmtId="168" formatCode="0.0000"/>
    <numFmt numFmtId="169" formatCode="@"/>
    <numFmt numFmtId="170" formatCode="#,##0.00"/>
    <numFmt numFmtId="171" formatCode="0.00"/>
    <numFmt numFmtId="172" formatCode="#,##0.000"/>
    <numFmt numFmtId="173" formatCode="0.000"/>
  </numFmts>
  <fonts count="26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4"/>
      <color indexed="10"/>
      <name val="Arial Cyr"/>
      <family val="2"/>
    </font>
    <font>
      <b/>
      <sz val="14"/>
      <name val="Arial Cyr"/>
      <family val="2"/>
    </font>
    <font>
      <b/>
      <sz val="14"/>
      <color indexed="13"/>
      <name val="Arial Cyr"/>
      <family val="2"/>
    </font>
    <font>
      <b/>
      <sz val="10"/>
      <color indexed="10"/>
      <name val="Arial Cyr"/>
      <family val="2"/>
    </font>
    <font>
      <sz val="12"/>
      <color indexed="13"/>
      <name val="Book Antiqua"/>
      <family val="1"/>
    </font>
    <font>
      <b/>
      <sz val="16"/>
      <color indexed="10"/>
      <name val="Arial Cyr"/>
      <family val="2"/>
    </font>
    <font>
      <sz val="9"/>
      <name val="Arial Cyr"/>
      <family val="2"/>
    </font>
    <font>
      <b/>
      <sz val="11"/>
      <name val="Calibri"/>
      <family val="2"/>
    </font>
    <font>
      <sz val="10"/>
      <color indexed="12"/>
      <name val="Arial Cyr"/>
      <family val="2"/>
    </font>
    <font>
      <u val="single"/>
      <sz val="10"/>
      <color indexed="12"/>
      <name val="Arial Cyr"/>
      <family val="2"/>
    </font>
    <font>
      <b/>
      <i/>
      <sz val="9"/>
      <name val="Arial Cyr"/>
      <family val="2"/>
    </font>
    <font>
      <i/>
      <sz val="9"/>
      <name val="Arial Cyr"/>
      <family val="2"/>
    </font>
    <font>
      <b/>
      <sz val="9"/>
      <name val="Arial Cyr"/>
      <family val="2"/>
    </font>
    <font>
      <b/>
      <u val="single"/>
      <sz val="10"/>
      <name val="Arial Cyr"/>
      <family val="2"/>
    </font>
    <font>
      <b/>
      <u val="single"/>
      <sz val="9"/>
      <name val="Arial Cyr"/>
      <family val="2"/>
    </font>
    <font>
      <sz val="10"/>
      <name val="Arial CYR"/>
      <family val="2"/>
    </font>
    <font>
      <sz val="10"/>
      <name val="Symbol"/>
      <family val="1"/>
    </font>
    <font>
      <sz val="8.5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</fills>
  <borders count="10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14" fillId="0" borderId="0" applyNumberFormat="0" applyFill="0" applyBorder="0" applyAlignment="0" applyProtection="0"/>
  </cellStyleXfs>
  <cellXfs count="104">
    <xf numFmtId="164" fontId="0" fillId="0" borderId="0" xfId="0" applyAlignment="1">
      <alignment/>
    </xf>
    <xf numFmtId="164" fontId="0" fillId="0" borderId="0" xfId="0" applyAlignment="1">
      <alignment vertical="center" wrapText="1"/>
    </xf>
    <xf numFmtId="164" fontId="0" fillId="0" borderId="0" xfId="0" applyFill="1" applyAlignment="1">
      <alignment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left" vertical="center" wrapText="1"/>
    </xf>
    <xf numFmtId="164" fontId="3" fillId="0" borderId="0" xfId="0" applyFont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wrapText="1"/>
    </xf>
    <xf numFmtId="164" fontId="5" fillId="2" borderId="0" xfId="0" applyFont="1" applyFill="1" applyAlignment="1">
      <alignment vertical="center" wrapText="1"/>
    </xf>
    <xf numFmtId="164" fontId="6" fillId="0" borderId="0" xfId="0" applyFont="1" applyAlignment="1">
      <alignment vertical="center" wrapText="1"/>
    </xf>
    <xf numFmtId="164" fontId="5" fillId="2" borderId="0" xfId="0" applyFont="1" applyFill="1" applyBorder="1" applyAlignment="1">
      <alignment horizontal="left" vertical="center" wrapText="1"/>
    </xf>
    <xf numFmtId="166" fontId="5" fillId="2" borderId="0" xfId="17" applyFont="1" applyFill="1" applyBorder="1" applyAlignment="1" applyProtection="1">
      <alignment horizontal="center" vertical="center" wrapText="1"/>
      <protection/>
    </xf>
    <xf numFmtId="164" fontId="7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 wrapText="1"/>
    </xf>
    <xf numFmtId="164" fontId="0" fillId="0" borderId="0" xfId="0" applyFont="1" applyAlignment="1">
      <alignment vertical="center" wrapText="1"/>
    </xf>
    <xf numFmtId="164" fontId="8" fillId="0" borderId="0" xfId="0" applyFont="1" applyBorder="1" applyAlignment="1">
      <alignment horizontal="left" vertical="center" wrapText="1"/>
    </xf>
    <xf numFmtId="167" fontId="5" fillId="0" borderId="0" xfId="0" applyNumberFormat="1" applyFont="1" applyBorder="1" applyAlignment="1">
      <alignment horizontal="center" vertical="center" wrapText="1"/>
    </xf>
    <xf numFmtId="164" fontId="9" fillId="3" borderId="1" xfId="0" applyFont="1" applyFill="1" applyBorder="1" applyAlignment="1">
      <alignment horizontal="center" vertical="center" wrapText="1"/>
    </xf>
    <xf numFmtId="164" fontId="4" fillId="0" borderId="0" xfId="0" applyFont="1" applyAlignment="1">
      <alignment vertical="center"/>
    </xf>
    <xf numFmtId="168" fontId="10" fillId="0" borderId="0" xfId="19" applyNumberFormat="1" applyFont="1" applyFill="1" applyBorder="1" applyAlignment="1" applyProtection="1">
      <alignment horizontal="center" vertical="center" wrapText="1"/>
      <protection/>
    </xf>
    <xf numFmtId="169" fontId="0" fillId="0" borderId="0" xfId="0" applyNumberFormat="1" applyFont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vertical="center" wrapText="1"/>
    </xf>
    <xf numFmtId="164" fontId="11" fillId="0" borderId="0" xfId="0" applyFont="1" applyFill="1" applyAlignment="1">
      <alignment vertical="center" wrapText="1"/>
    </xf>
    <xf numFmtId="164" fontId="12" fillId="0" borderId="0" xfId="0" applyFont="1" applyAlignment="1">
      <alignment/>
    </xf>
    <xf numFmtId="164" fontId="8" fillId="0" borderId="0" xfId="0" applyFont="1" applyAlignment="1">
      <alignment horizontal="left" vertical="center" wrapText="1"/>
    </xf>
    <xf numFmtId="164" fontId="13" fillId="0" borderId="0" xfId="20" applyNumberFormat="1" applyFont="1" applyFill="1" applyBorder="1" applyAlignment="1" applyProtection="1">
      <alignment horizontal="left" vertical="center"/>
      <protection/>
    </xf>
    <xf numFmtId="164" fontId="15" fillId="0" borderId="0" xfId="0" applyFont="1" applyAlignment="1">
      <alignment vertical="center"/>
    </xf>
    <xf numFmtId="164" fontId="4" fillId="0" borderId="0" xfId="0" applyFont="1" applyBorder="1" applyAlignment="1">
      <alignment vertical="center" wrapText="1"/>
    </xf>
    <xf numFmtId="166" fontId="4" fillId="0" borderId="0" xfId="0" applyNumberFormat="1" applyFont="1" applyBorder="1" applyAlignment="1">
      <alignment horizontal="center" vertical="center" wrapText="1"/>
    </xf>
    <xf numFmtId="164" fontId="16" fillId="0" borderId="0" xfId="0" applyFont="1" applyBorder="1" applyAlignment="1">
      <alignment vertical="center"/>
    </xf>
    <xf numFmtId="164" fontId="11" fillId="0" borderId="0" xfId="0" applyFont="1" applyBorder="1" applyAlignment="1">
      <alignment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64" fontId="17" fillId="0" borderId="2" xfId="0" applyFont="1" applyBorder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center" vertical="center" wrapText="1"/>
    </xf>
    <xf numFmtId="164" fontId="17" fillId="0" borderId="3" xfId="0" applyFont="1" applyBorder="1" applyAlignment="1">
      <alignment horizontal="center" vertical="center" wrapText="1"/>
    </xf>
    <xf numFmtId="164" fontId="17" fillId="4" borderId="3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64" fontId="19" fillId="0" borderId="4" xfId="0" applyFont="1" applyBorder="1" applyAlignment="1">
      <alignment horizontal="center" vertical="center" wrapText="1"/>
    </xf>
    <xf numFmtId="164" fontId="19" fillId="4" borderId="4" xfId="0" applyNumberFormat="1" applyFont="1" applyFill="1" applyBorder="1" applyAlignment="1">
      <alignment horizontal="center" vertical="center" wrapText="1"/>
    </xf>
    <xf numFmtId="167" fontId="19" fillId="0" borderId="4" xfId="0" applyNumberFormat="1" applyFont="1" applyBorder="1" applyAlignment="1">
      <alignment horizontal="center" vertical="center" wrapText="1"/>
    </xf>
    <xf numFmtId="169" fontId="0" fillId="0" borderId="2" xfId="0" applyNumberFormat="1" applyFont="1" applyBorder="1" applyAlignment="1">
      <alignment horizontal="center" vertical="center" wrapText="1"/>
    </xf>
    <xf numFmtId="164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Border="1" applyAlignment="1">
      <alignment horizontal="center" vertical="center" wrapText="1"/>
    </xf>
    <xf numFmtId="170" fontId="20" fillId="0" borderId="2" xfId="0" applyNumberFormat="1" applyFont="1" applyBorder="1" applyAlignment="1">
      <alignment horizontal="right" vertical="center" wrapText="1"/>
    </xf>
    <xf numFmtId="170" fontId="0" fillId="4" borderId="2" xfId="0" applyNumberFormat="1" applyFont="1" applyFill="1" applyBorder="1" applyAlignment="1">
      <alignment horizontal="right" vertical="center" wrapText="1"/>
    </xf>
    <xf numFmtId="170" fontId="0" fillId="0" borderId="0" xfId="0" applyNumberFormat="1" applyFont="1" applyFill="1" applyBorder="1" applyAlignment="1">
      <alignment horizontal="right" vertical="center" wrapText="1"/>
    </xf>
    <xf numFmtId="164" fontId="0" fillId="0" borderId="2" xfId="0" applyFont="1" applyBorder="1" applyAlignment="1">
      <alignment vertical="center" wrapText="1"/>
    </xf>
    <xf numFmtId="164" fontId="0" fillId="0" borderId="2" xfId="0" applyFont="1" applyBorder="1" applyAlignment="1">
      <alignment horizontal="center" vertical="center" wrapText="1"/>
    </xf>
    <xf numFmtId="170" fontId="0" fillId="0" borderId="2" xfId="0" applyNumberFormat="1" applyFont="1" applyBorder="1" applyAlignment="1">
      <alignment horizontal="right" vertical="center" wrapText="1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71" fontId="0" fillId="0" borderId="2" xfId="0" applyNumberFormat="1" applyFont="1" applyFill="1" applyBorder="1" applyAlignment="1">
      <alignment horizontal="right"/>
    </xf>
    <xf numFmtId="164" fontId="0" fillId="0" borderId="2" xfId="0" applyBorder="1" applyAlignment="1">
      <alignment horizontal="center" vertical="center"/>
    </xf>
    <xf numFmtId="164" fontId="0" fillId="0" borderId="2" xfId="0" applyFont="1" applyBorder="1" applyAlignment="1">
      <alignment vertical="center"/>
    </xf>
    <xf numFmtId="164" fontId="0" fillId="0" borderId="2" xfId="0" applyFont="1" applyFill="1" applyBorder="1" applyAlignment="1">
      <alignment horizontal="center" vertical="center" wrapText="1"/>
    </xf>
    <xf numFmtId="170" fontId="0" fillId="4" borderId="2" xfId="0" applyNumberFormat="1" applyFont="1" applyFill="1" applyBorder="1" applyAlignment="1">
      <alignment vertical="center" wrapText="1"/>
    </xf>
    <xf numFmtId="164" fontId="0" fillId="0" borderId="2" xfId="0" applyFont="1" applyFill="1" applyBorder="1" applyAlignment="1">
      <alignment vertical="center" wrapText="1"/>
    </xf>
    <xf numFmtId="171" fontId="0" fillId="0" borderId="2" xfId="0" applyNumberFormat="1" applyBorder="1" applyAlignment="1">
      <alignment/>
    </xf>
    <xf numFmtId="164" fontId="0" fillId="0" borderId="0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right" vertical="center" wrapText="1"/>
    </xf>
    <xf numFmtId="170" fontId="4" fillId="4" borderId="2" xfId="0" applyNumberFormat="1" applyFont="1" applyFill="1" applyBorder="1" applyAlignment="1">
      <alignment horizontal="right" vertical="center" wrapText="1"/>
    </xf>
    <xf numFmtId="170" fontId="4" fillId="0" borderId="2" xfId="0" applyNumberFormat="1" applyFont="1" applyFill="1" applyBorder="1" applyAlignment="1">
      <alignment horizontal="right" vertical="center" wrapText="1"/>
    </xf>
    <xf numFmtId="164" fontId="4" fillId="0" borderId="7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70" fontId="4" fillId="0" borderId="8" xfId="0" applyNumberFormat="1" applyFont="1" applyBorder="1" applyAlignment="1">
      <alignment horizontal="right"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4" fontId="0" fillId="0" borderId="0" xfId="0" applyNumberFormat="1" applyFont="1" applyBorder="1" applyAlignment="1">
      <alignment vertical="center" wrapText="1"/>
    </xf>
    <xf numFmtId="170" fontId="20" fillId="0" borderId="0" xfId="0" applyNumberFormat="1" applyFont="1" applyBorder="1" applyAlignment="1">
      <alignment horizontal="right" vertical="center" wrapText="1"/>
    </xf>
    <xf numFmtId="170" fontId="0" fillId="0" borderId="0" xfId="0" applyNumberFormat="1" applyFont="1" applyBorder="1" applyAlignment="1">
      <alignment horizontal="right" vertical="center" wrapText="1"/>
    </xf>
    <xf numFmtId="164" fontId="16" fillId="0" borderId="6" xfId="0" applyFont="1" applyBorder="1" applyAlignment="1">
      <alignment vertical="center"/>
    </xf>
    <xf numFmtId="164" fontId="11" fillId="0" borderId="0" xfId="0" applyFont="1" applyFill="1" applyBorder="1" applyAlignment="1">
      <alignment horizontal="left" vertical="center" wrapText="1"/>
    </xf>
    <xf numFmtId="164" fontId="17" fillId="0" borderId="2" xfId="0" applyNumberFormat="1" applyFont="1" applyBorder="1" applyAlignment="1">
      <alignment horizontal="left" vertical="center" wrapText="1"/>
    </xf>
    <xf numFmtId="172" fontId="0" fillId="4" borderId="4" xfId="0" applyNumberFormat="1" applyFont="1" applyFill="1" applyBorder="1" applyAlignment="1">
      <alignment horizontal="right" vertical="center" wrapText="1"/>
    </xf>
    <xf numFmtId="172" fontId="20" fillId="0" borderId="9" xfId="0" applyNumberFormat="1" applyFont="1" applyBorder="1" applyAlignment="1">
      <alignment horizontal="right" vertical="center" wrapText="1"/>
    </xf>
    <xf numFmtId="172" fontId="0" fillId="4" borderId="9" xfId="0" applyNumberFormat="1" applyFont="1" applyFill="1" applyBorder="1" applyAlignment="1">
      <alignment horizontal="right" vertical="center" wrapText="1"/>
    </xf>
    <xf numFmtId="164" fontId="19" fillId="0" borderId="0" xfId="0" applyNumberFormat="1" applyFont="1" applyFill="1" applyBorder="1" applyAlignment="1">
      <alignment horizontal="center" vertical="center" wrapText="1"/>
    </xf>
    <xf numFmtId="171" fontId="0" fillId="4" borderId="2" xfId="0" applyNumberFormat="1" applyFont="1" applyFill="1" applyBorder="1" applyAlignment="1">
      <alignment vertical="center" wrapText="1"/>
    </xf>
    <xf numFmtId="169" fontId="0" fillId="0" borderId="2" xfId="0" applyNumberFormat="1" applyFont="1" applyFill="1" applyBorder="1" applyAlignment="1">
      <alignment horizontal="center" vertical="center" wrapText="1"/>
    </xf>
    <xf numFmtId="173" fontId="0" fillId="0" borderId="2" xfId="0" applyNumberFormat="1" applyBorder="1" applyAlignment="1">
      <alignment vertical="center" wrapText="1"/>
    </xf>
    <xf numFmtId="172" fontId="0" fillId="4" borderId="2" xfId="0" applyNumberFormat="1" applyFont="1" applyFill="1" applyBorder="1" applyAlignment="1">
      <alignment horizontal="right" vertical="center" wrapText="1"/>
    </xf>
    <xf numFmtId="172" fontId="20" fillId="0" borderId="2" xfId="0" applyNumberFormat="1" applyFont="1" applyBorder="1" applyAlignment="1">
      <alignment horizontal="right" vertical="center" wrapText="1"/>
    </xf>
    <xf numFmtId="172" fontId="0" fillId="0" borderId="0" xfId="0" applyNumberFormat="1" applyFont="1" applyFill="1" applyBorder="1" applyAlignment="1">
      <alignment horizontal="right" vertical="center" wrapText="1"/>
    </xf>
    <xf numFmtId="173" fontId="0" fillId="0" borderId="2" xfId="0" applyNumberFormat="1" applyFont="1" applyBorder="1" applyAlignment="1">
      <alignment vertical="center" wrapText="1"/>
    </xf>
    <xf numFmtId="164" fontId="0" fillId="0" borderId="2" xfId="0" applyNumberFormat="1" applyFont="1" applyFill="1" applyBorder="1" applyAlignment="1">
      <alignment horizontal="center" vertical="center" wrapText="1"/>
    </xf>
    <xf numFmtId="164" fontId="22" fillId="0" borderId="2" xfId="0" applyFont="1" applyFill="1" applyBorder="1" applyAlignment="1">
      <alignment horizontal="center" vertical="center"/>
    </xf>
    <xf numFmtId="164" fontId="23" fillId="0" borderId="2" xfId="0" applyFont="1" applyFill="1" applyBorder="1" applyAlignment="1">
      <alignment vertical="center" wrapText="1"/>
    </xf>
    <xf numFmtId="164" fontId="0" fillId="0" borderId="0" xfId="0" applyBorder="1" applyAlignment="1">
      <alignment horizontal="center" vertical="center" wrapText="1"/>
    </xf>
    <xf numFmtId="173" fontId="24" fillId="0" borderId="2" xfId="0" applyNumberFormat="1" applyFont="1" applyFill="1" applyBorder="1" applyAlignment="1">
      <alignment vertical="center"/>
    </xf>
    <xf numFmtId="164" fontId="25" fillId="0" borderId="2" xfId="0" applyFont="1" applyFill="1" applyBorder="1" applyAlignment="1">
      <alignment horizontal="center" vertical="center"/>
    </xf>
    <xf numFmtId="171" fontId="0" fillId="4" borderId="3" xfId="0" applyNumberFormat="1" applyFont="1" applyFill="1" applyBorder="1" applyAlignment="1">
      <alignment vertical="center" wrapText="1"/>
    </xf>
    <xf numFmtId="172" fontId="4" fillId="0" borderId="6" xfId="0" applyNumberFormat="1" applyFont="1" applyBorder="1" applyAlignment="1">
      <alignment horizontal="right" vertical="center" wrapText="1"/>
    </xf>
    <xf numFmtId="172" fontId="4" fillId="4" borderId="2" xfId="0" applyNumberFormat="1" applyFont="1" applyFill="1" applyBorder="1" applyAlignment="1">
      <alignment horizontal="right" vertical="center" wrapText="1"/>
    </xf>
    <xf numFmtId="172" fontId="4" fillId="0" borderId="2" xfId="0" applyNumberFormat="1" applyFont="1" applyFill="1" applyBorder="1" applyAlignment="1">
      <alignment horizontal="right" vertical="center" wrapText="1"/>
    </xf>
    <xf numFmtId="172" fontId="4" fillId="0" borderId="8" xfId="0" applyNumberFormat="1" applyFont="1" applyBorder="1" applyAlignment="1">
      <alignment horizontal="right" vertical="center" wrapText="1"/>
    </xf>
    <xf numFmtId="172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Font="1" applyFill="1" applyBorder="1" applyAlignment="1">
      <alignment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19050</xdr:colOff>
      <xdr:row>3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400175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744083@mail.ru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abSelected="1" workbookViewId="0" topLeftCell="A19">
      <selection activeCell="L23" sqref="L23"/>
    </sheetView>
  </sheetViews>
  <sheetFormatPr defaultColWidth="9.00390625" defaultRowHeight="12.75"/>
  <cols>
    <col min="1" max="1" width="3.75390625" style="1" customWidth="1"/>
    <col min="2" max="2" width="14.375" style="1" customWidth="1"/>
    <col min="3" max="3" width="39.125" style="1" customWidth="1"/>
    <col min="4" max="4" width="6.75390625" style="1" customWidth="1"/>
    <col min="5" max="5" width="6.00390625" style="1" customWidth="1"/>
    <col min="6" max="6" width="9.125" style="1" customWidth="1"/>
    <col min="7" max="7" width="9.75390625" style="1" customWidth="1"/>
    <col min="8" max="9" width="9.875" style="1" customWidth="1"/>
    <col min="10" max="10" width="9.375" style="2" customWidth="1"/>
    <col min="11" max="11" width="9.125" style="1" customWidth="1"/>
    <col min="12" max="12" width="13.375" style="1" customWidth="1"/>
    <col min="13" max="13" width="8.875" style="1" customWidth="1"/>
    <col min="14" max="14" width="6.875" style="1" customWidth="1"/>
    <col min="15" max="16384" width="9.125" style="1" customWidth="1"/>
  </cols>
  <sheetData>
    <row r="1" spans="1:11" ht="12.75" customHeight="1">
      <c r="A1" s="3"/>
      <c r="B1" s="4"/>
      <c r="C1" s="5"/>
      <c r="D1" s="6"/>
      <c r="E1" s="6"/>
      <c r="F1" s="6"/>
      <c r="G1" s="6"/>
      <c r="H1" s="7" t="s">
        <v>0</v>
      </c>
      <c r="I1" s="7"/>
      <c r="J1" s="8" t="s">
        <v>1</v>
      </c>
      <c r="K1" s="8"/>
    </row>
    <row r="2" spans="3:15" ht="20.25" customHeight="1">
      <c r="C2" s="9" t="s">
        <v>2</v>
      </c>
      <c r="D2" s="10"/>
      <c r="E2" s="10"/>
      <c r="F2" s="11" t="s">
        <v>3</v>
      </c>
      <c r="G2" s="11"/>
      <c r="H2" s="12">
        <f>I34+K58</f>
        <v>117908.60999999999</v>
      </c>
      <c r="I2" s="12"/>
      <c r="J2" s="13">
        <f>H2+K40+K41</f>
        <v>126991.48999999999</v>
      </c>
      <c r="K2" s="13"/>
      <c r="L2" s="14"/>
      <c r="M2" s="14"/>
      <c r="N2" s="14"/>
      <c r="O2" s="14"/>
    </row>
    <row r="3" spans="3:15" ht="13.5" customHeight="1">
      <c r="C3" s="15" t="s">
        <v>4</v>
      </c>
      <c r="D3" s="14"/>
      <c r="F3" s="16" t="s">
        <v>5</v>
      </c>
      <c r="G3" s="16"/>
      <c r="H3" s="17">
        <v>0.15</v>
      </c>
      <c r="I3" s="17"/>
      <c r="J3" s="18" t="s">
        <v>6</v>
      </c>
      <c r="K3" s="18"/>
      <c r="L3" s="14"/>
      <c r="M3" s="14"/>
      <c r="N3" s="14"/>
      <c r="O3" s="14"/>
    </row>
    <row r="4" spans="3:15" ht="13.5" customHeight="1">
      <c r="C4" s="15" t="s">
        <v>7</v>
      </c>
      <c r="D4" s="14"/>
      <c r="F4" s="16"/>
      <c r="G4" s="16"/>
      <c r="H4" s="17"/>
      <c r="I4" s="17"/>
      <c r="J4" s="18"/>
      <c r="K4" s="18"/>
      <c r="L4" s="14"/>
      <c r="M4" s="14"/>
      <c r="N4" s="19"/>
      <c r="O4" s="14"/>
    </row>
    <row r="5" spans="3:15" ht="13.5" customHeight="1">
      <c r="C5" s="14" t="s">
        <v>8</v>
      </c>
      <c r="D5" s="14"/>
      <c r="F5" s="16" t="s">
        <v>9</v>
      </c>
      <c r="G5" s="16"/>
      <c r="H5" s="20">
        <v>64</v>
      </c>
      <c r="I5" s="20"/>
      <c r="J5" s="18"/>
      <c r="K5" s="18"/>
      <c r="L5" s="14"/>
      <c r="M5" s="14"/>
      <c r="N5" s="14"/>
      <c r="O5" s="14"/>
    </row>
    <row r="6" spans="1:15" ht="13.5" customHeight="1">
      <c r="A6" s="21"/>
      <c r="B6" s="21"/>
      <c r="C6" s="22" t="s">
        <v>10</v>
      </c>
      <c r="D6" s="23"/>
      <c r="E6" s="23"/>
      <c r="F6" s="16"/>
      <c r="G6" s="16"/>
      <c r="H6" s="20"/>
      <c r="I6" s="20"/>
      <c r="J6" s="24"/>
      <c r="K6" s="25"/>
      <c r="L6" s="14"/>
      <c r="M6" s="14"/>
      <c r="N6" s="14"/>
      <c r="O6" s="14"/>
    </row>
    <row r="7" spans="1:15" ht="13.5" customHeight="1">
      <c r="A7" s="21"/>
      <c r="B7" s="21"/>
      <c r="C7" s="22"/>
      <c r="D7" s="23"/>
      <c r="E7" s="23"/>
      <c r="F7" s="26"/>
      <c r="G7" s="26"/>
      <c r="H7" s="20"/>
      <c r="I7" s="20"/>
      <c r="J7" s="24"/>
      <c r="K7" s="25"/>
      <c r="L7" s="14"/>
      <c r="M7" s="14"/>
      <c r="N7" s="14"/>
      <c r="O7" s="14"/>
    </row>
    <row r="8" spans="1:15" ht="13.5" customHeight="1">
      <c r="A8" s="21"/>
      <c r="B8" s="21"/>
      <c r="C8" s="22"/>
      <c r="D8" s="23"/>
      <c r="E8" s="23"/>
      <c r="F8" s="26"/>
      <c r="G8" s="26"/>
      <c r="H8" s="20"/>
      <c r="I8" s="20"/>
      <c r="J8" s="24"/>
      <c r="K8" s="25"/>
      <c r="L8" s="14"/>
      <c r="M8" s="14"/>
      <c r="N8" s="14"/>
      <c r="O8" s="14"/>
    </row>
    <row r="9" spans="1:15" ht="13.5" customHeight="1">
      <c r="A9" s="21"/>
      <c r="B9" s="21"/>
      <c r="C9" s="22"/>
      <c r="D9" s="23"/>
      <c r="E9" s="23"/>
      <c r="F9" s="26"/>
      <c r="G9" s="26"/>
      <c r="H9" s="20"/>
      <c r="I9" s="20"/>
      <c r="J9" s="24"/>
      <c r="K9" s="25"/>
      <c r="L9" s="14"/>
      <c r="M9" s="14"/>
      <c r="N9" s="14"/>
      <c r="O9" s="14"/>
    </row>
    <row r="10" spans="1:15" ht="13.5" customHeight="1">
      <c r="A10" s="27" t="s">
        <v>11</v>
      </c>
      <c r="B10" s="27"/>
      <c r="C10" s="27"/>
      <c r="D10" s="23"/>
      <c r="E10" s="23"/>
      <c r="F10" s="26"/>
      <c r="G10" s="26"/>
      <c r="H10" s="20"/>
      <c r="I10" s="20"/>
      <c r="J10" s="24"/>
      <c r="K10" s="25"/>
      <c r="L10" s="14"/>
      <c r="M10" s="14"/>
      <c r="N10" s="14"/>
      <c r="O10" s="14"/>
    </row>
    <row r="11" spans="1:15" ht="13.5" customHeight="1">
      <c r="A11" s="28" t="s">
        <v>12</v>
      </c>
      <c r="B11" s="21"/>
      <c r="C11" s="29"/>
      <c r="D11" s="30"/>
      <c r="E11" s="30"/>
      <c r="J11" s="24"/>
      <c r="K11" s="25"/>
      <c r="L11" s="14"/>
      <c r="M11" s="14"/>
      <c r="N11" s="14"/>
      <c r="O11" s="14"/>
    </row>
    <row r="12" spans="1:10" ht="12.75">
      <c r="A12" s="31" t="s">
        <v>13</v>
      </c>
      <c r="E12" s="32"/>
      <c r="F12" s="32"/>
      <c r="G12" s="32"/>
      <c r="H12" s="32"/>
      <c r="I12" s="32"/>
      <c r="J12" s="33"/>
    </row>
    <row r="13" spans="1:10" ht="15" customHeight="1">
      <c r="A13" s="34" t="s">
        <v>14</v>
      </c>
      <c r="B13" s="35" t="s">
        <v>15</v>
      </c>
      <c r="C13" s="35" t="s">
        <v>16</v>
      </c>
      <c r="D13" s="35" t="s">
        <v>17</v>
      </c>
      <c r="E13" s="35" t="s">
        <v>18</v>
      </c>
      <c r="F13" s="34" t="s">
        <v>19</v>
      </c>
      <c r="G13" s="34"/>
      <c r="H13" s="34" t="s">
        <v>20</v>
      </c>
      <c r="I13" s="34"/>
      <c r="J13" s="36"/>
    </row>
    <row r="14" spans="1:10" ht="12.75">
      <c r="A14" s="34"/>
      <c r="B14" s="35"/>
      <c r="C14" s="35"/>
      <c r="D14" s="35"/>
      <c r="E14" s="35"/>
      <c r="F14" s="37" t="s">
        <v>21</v>
      </c>
      <c r="G14" s="38" t="s">
        <v>22</v>
      </c>
      <c r="H14" s="37" t="s">
        <v>21</v>
      </c>
      <c r="I14" s="38" t="s">
        <v>22</v>
      </c>
      <c r="J14" s="39"/>
    </row>
    <row r="15" spans="1:10" ht="12.75">
      <c r="A15" s="34"/>
      <c r="B15" s="35"/>
      <c r="C15" s="35"/>
      <c r="D15" s="35"/>
      <c r="E15" s="35"/>
      <c r="F15" s="40"/>
      <c r="G15" s="41" t="s">
        <v>23</v>
      </c>
      <c r="H15" s="42">
        <f>H3</f>
        <v>0.15</v>
      </c>
      <c r="I15" s="41" t="s">
        <v>23</v>
      </c>
      <c r="J15" s="33"/>
    </row>
    <row r="16" spans="1:13" s="15" customFormat="1" ht="13.5" customHeight="1">
      <c r="A16" s="43" t="s">
        <v>24</v>
      </c>
      <c r="B16" s="43"/>
      <c r="C16" s="44" t="s">
        <v>25</v>
      </c>
      <c r="D16" s="45" t="s">
        <v>26</v>
      </c>
      <c r="E16" s="45">
        <v>1</v>
      </c>
      <c r="F16" s="46">
        <v>6459.8</v>
      </c>
      <c r="G16" s="47">
        <f>F16*E16</f>
        <v>6459.8</v>
      </c>
      <c r="H16" s="46">
        <f>F16-F16*H$15</f>
        <v>5490.83</v>
      </c>
      <c r="I16" s="47">
        <f>H16*E16</f>
        <v>5490.83</v>
      </c>
      <c r="J16" s="48"/>
      <c r="L16" s="1"/>
      <c r="M16" s="1"/>
    </row>
    <row r="17" spans="1:10" s="15" customFormat="1" ht="13.5" customHeight="1">
      <c r="A17" s="43" t="s">
        <v>27</v>
      </c>
      <c r="B17" s="43"/>
      <c r="C17" s="49" t="s">
        <v>28</v>
      </c>
      <c r="D17" s="50" t="s">
        <v>26</v>
      </c>
      <c r="E17" s="50">
        <v>1</v>
      </c>
      <c r="F17" s="46">
        <v>79.06</v>
      </c>
      <c r="G17" s="47">
        <f>F17*E17</f>
        <v>79.06</v>
      </c>
      <c r="H17" s="46">
        <f>F17-F17*H$15</f>
        <v>67.2</v>
      </c>
      <c r="I17" s="47">
        <f>H17*E17</f>
        <v>67.2</v>
      </c>
      <c r="J17" s="48"/>
    </row>
    <row r="18" spans="1:10" s="15" customFormat="1" ht="13.5" customHeight="1">
      <c r="A18" s="43" t="s">
        <v>29</v>
      </c>
      <c r="B18" s="43"/>
      <c r="C18" s="44" t="s">
        <v>30</v>
      </c>
      <c r="D18" s="45" t="s">
        <v>26</v>
      </c>
      <c r="E18" s="45">
        <v>1</v>
      </c>
      <c r="F18" s="51">
        <v>1922.57</v>
      </c>
      <c r="G18" s="47">
        <f>F18*E18</f>
        <v>1922.57</v>
      </c>
      <c r="H18" s="46">
        <f>F18-F18*H$15</f>
        <v>1634.18</v>
      </c>
      <c r="I18" s="47">
        <f>H18*E18</f>
        <v>1634.18</v>
      </c>
      <c r="J18" s="48"/>
    </row>
    <row r="19" spans="1:10" s="15" customFormat="1" ht="13.5" customHeight="1">
      <c r="A19" s="43" t="s">
        <v>31</v>
      </c>
      <c r="B19" s="52" t="s">
        <v>32</v>
      </c>
      <c r="C19" s="53" t="s">
        <v>33</v>
      </c>
      <c r="D19" s="45" t="s">
        <v>26</v>
      </c>
      <c r="E19" s="45">
        <v>1</v>
      </c>
      <c r="F19" s="54">
        <v>920.27</v>
      </c>
      <c r="G19" s="47">
        <f>F19*E19</f>
        <v>920.27</v>
      </c>
      <c r="H19" s="51">
        <f>F19-F19*H$15</f>
        <v>782.23</v>
      </c>
      <c r="I19" s="47">
        <f>H19*E19</f>
        <v>782.23</v>
      </c>
      <c r="J19" s="48"/>
    </row>
    <row r="20" spans="1:9" ht="12.75">
      <c r="A20" s="43" t="s">
        <v>34</v>
      </c>
      <c r="B20" s="55">
        <v>75046</v>
      </c>
      <c r="C20" s="56" t="s">
        <v>35</v>
      </c>
      <c r="D20" s="45" t="s">
        <v>26</v>
      </c>
      <c r="E20" s="45">
        <v>1</v>
      </c>
      <c r="F20" s="54">
        <v>66.82</v>
      </c>
      <c r="G20" s="47">
        <f>F20*E20</f>
        <v>66.82</v>
      </c>
      <c r="H20" s="46">
        <f>F20-F20*H$15</f>
        <v>56.8</v>
      </c>
      <c r="I20" s="47">
        <f>H20*E20</f>
        <v>56.8</v>
      </c>
    </row>
    <row r="21" spans="1:9" ht="12.75">
      <c r="A21" s="43" t="s">
        <v>36</v>
      </c>
      <c r="B21" s="55">
        <v>75020</v>
      </c>
      <c r="C21" s="56" t="s">
        <v>37</v>
      </c>
      <c r="D21" s="45" t="s">
        <v>26</v>
      </c>
      <c r="E21" s="45">
        <v>1</v>
      </c>
      <c r="F21" s="54">
        <v>610.03</v>
      </c>
      <c r="G21" s="47">
        <f>F21*E21</f>
        <v>610.03</v>
      </c>
      <c r="H21" s="46">
        <f>F21-F21*H$15</f>
        <v>518.53</v>
      </c>
      <c r="I21" s="47">
        <f>H21*E21</f>
        <v>518.53</v>
      </c>
    </row>
    <row r="22" spans="1:9" ht="12.75">
      <c r="A22" s="43" t="s">
        <v>38</v>
      </c>
      <c r="B22" s="55"/>
      <c r="C22" s="56" t="s">
        <v>39</v>
      </c>
      <c r="D22" s="45" t="s">
        <v>26</v>
      </c>
      <c r="E22" s="45">
        <v>1</v>
      </c>
      <c r="F22" s="54">
        <v>589.15</v>
      </c>
      <c r="G22" s="47">
        <f>F22*E22</f>
        <v>589.15</v>
      </c>
      <c r="H22" s="46">
        <f>F22-F22*H$15</f>
        <v>500.78</v>
      </c>
      <c r="I22" s="47">
        <f>H22*E22</f>
        <v>500.78</v>
      </c>
    </row>
    <row r="23" spans="1:10" s="15" customFormat="1" ht="13.5" customHeight="1">
      <c r="A23" s="43" t="s">
        <v>40</v>
      </c>
      <c r="B23" s="43" t="s">
        <v>41</v>
      </c>
      <c r="C23" s="44" t="s">
        <v>42</v>
      </c>
      <c r="D23" s="57" t="s">
        <v>26</v>
      </c>
      <c r="E23" s="57">
        <v>16</v>
      </c>
      <c r="F23" s="46">
        <v>79.06</v>
      </c>
      <c r="G23" s="47">
        <f>F23*E23</f>
        <v>1264.96</v>
      </c>
      <c r="H23" s="46">
        <f>F23-F23*H$15</f>
        <v>67.2</v>
      </c>
      <c r="I23" s="47">
        <f>H23*E23</f>
        <v>1075.2</v>
      </c>
      <c r="J23" s="48"/>
    </row>
    <row r="24" spans="1:10" s="15" customFormat="1" ht="13.5" customHeight="1">
      <c r="A24" s="43" t="s">
        <v>43</v>
      </c>
      <c r="B24" s="43" t="s">
        <v>44</v>
      </c>
      <c r="C24" s="44" t="s">
        <v>45</v>
      </c>
      <c r="D24" s="45" t="s">
        <v>26</v>
      </c>
      <c r="E24" s="45">
        <v>1</v>
      </c>
      <c r="F24" s="46">
        <v>1889.76</v>
      </c>
      <c r="G24" s="47">
        <f>F24*E24</f>
        <v>1889.76</v>
      </c>
      <c r="H24" s="46">
        <f>F24-F24*H$15</f>
        <v>1606.3</v>
      </c>
      <c r="I24" s="47">
        <f>H24*E24</f>
        <v>1606.3</v>
      </c>
      <c r="J24" s="48"/>
    </row>
    <row r="25" spans="1:10" s="15" customFormat="1" ht="13.5" customHeight="1">
      <c r="A25" s="43" t="s">
        <v>46</v>
      </c>
      <c r="B25" s="43" t="s">
        <v>47</v>
      </c>
      <c r="C25" s="49" t="s">
        <v>48</v>
      </c>
      <c r="D25" s="50" t="s">
        <v>26</v>
      </c>
      <c r="E25" s="50">
        <v>1</v>
      </c>
      <c r="F25" s="46">
        <v>1381.01</v>
      </c>
      <c r="G25" s="47">
        <f>F25*E25</f>
        <v>1381.01</v>
      </c>
      <c r="H25" s="46">
        <f>F25-F25*H$15</f>
        <v>1173.86</v>
      </c>
      <c r="I25" s="47">
        <f>H25*E25</f>
        <v>1173.86</v>
      </c>
      <c r="J25" s="48"/>
    </row>
    <row r="26" spans="1:10" s="15" customFormat="1" ht="13.5" customHeight="1">
      <c r="A26" s="43" t="s">
        <v>49</v>
      </c>
      <c r="B26" s="43"/>
      <c r="C26" s="49" t="s">
        <v>50</v>
      </c>
      <c r="D26" s="50" t="s">
        <v>26</v>
      </c>
      <c r="E26" s="50">
        <v>1</v>
      </c>
      <c r="F26" s="51">
        <v>41.37</v>
      </c>
      <c r="G26" s="58">
        <f>F26*E26</f>
        <v>41.37</v>
      </c>
      <c r="H26" s="51">
        <f>F26-F26*H$15</f>
        <v>35.16</v>
      </c>
      <c r="I26" s="47">
        <f>H26*E26</f>
        <v>35.16</v>
      </c>
      <c r="J26" s="48"/>
    </row>
    <row r="27" spans="1:10" s="15" customFormat="1" ht="13.5" customHeight="1">
      <c r="A27" s="43" t="s">
        <v>51</v>
      </c>
      <c r="B27" s="43">
        <v>11493</v>
      </c>
      <c r="C27" s="49" t="s">
        <v>52</v>
      </c>
      <c r="D27" s="50" t="s">
        <v>26</v>
      </c>
      <c r="E27" s="50">
        <v>1</v>
      </c>
      <c r="F27" s="46">
        <v>1272.54</v>
      </c>
      <c r="G27" s="47">
        <f>F27*E27</f>
        <v>1272.54</v>
      </c>
      <c r="H27" s="46">
        <f>F27-F27*H$15</f>
        <v>1081.66</v>
      </c>
      <c r="I27" s="47">
        <f>H27*E27</f>
        <v>1081.66</v>
      </c>
      <c r="J27" s="48"/>
    </row>
    <row r="28" spans="1:10" s="15" customFormat="1" ht="13.5" customHeight="1">
      <c r="A28" s="43" t="s">
        <v>53</v>
      </c>
      <c r="B28" s="43"/>
      <c r="C28" s="49" t="s">
        <v>54</v>
      </c>
      <c r="D28" s="50" t="s">
        <v>26</v>
      </c>
      <c r="E28" s="50">
        <v>1</v>
      </c>
      <c r="F28" s="51" t="s">
        <v>55</v>
      </c>
      <c r="G28" s="47">
        <f>F28*E28</f>
        <v>0</v>
      </c>
      <c r="H28" s="51" t="str">
        <f>F28</f>
        <v> </v>
      </c>
      <c r="I28" s="47">
        <f>H28*E28</f>
        <v>0</v>
      </c>
      <c r="J28" s="48"/>
    </row>
    <row r="29" spans="1:10" s="15" customFormat="1" ht="25.5" customHeight="1">
      <c r="A29" s="43" t="s">
        <v>56</v>
      </c>
      <c r="B29" s="43"/>
      <c r="C29" s="59" t="s">
        <v>57</v>
      </c>
      <c r="D29" s="57" t="s">
        <v>26</v>
      </c>
      <c r="E29" s="57">
        <v>1</v>
      </c>
      <c r="F29" s="60">
        <v>194.92</v>
      </c>
      <c r="G29" s="47">
        <f>F29*E29</f>
        <v>194.92</v>
      </c>
      <c r="H29" s="46">
        <f>F29</f>
        <v>194.92</v>
      </c>
      <c r="I29" s="47">
        <f>H29*E29</f>
        <v>194.92</v>
      </c>
      <c r="J29" s="48"/>
    </row>
    <row r="30" spans="1:10" s="15" customFormat="1" ht="23.25" customHeight="1">
      <c r="A30" s="43" t="s">
        <v>58</v>
      </c>
      <c r="B30" s="43"/>
      <c r="C30" s="59" t="s">
        <v>59</v>
      </c>
      <c r="D30" s="57" t="s">
        <v>26</v>
      </c>
      <c r="E30" s="57">
        <v>66</v>
      </c>
      <c r="F30" s="60">
        <v>12</v>
      </c>
      <c r="G30" s="47">
        <f>F30*E30</f>
        <v>792</v>
      </c>
      <c r="H30" s="46">
        <f>F30</f>
        <v>12</v>
      </c>
      <c r="I30" s="47">
        <f>H30*E30</f>
        <v>792</v>
      </c>
      <c r="J30" s="48"/>
    </row>
    <row r="31" spans="1:10" s="15" customFormat="1" ht="13.5" customHeight="1">
      <c r="A31" s="43" t="s">
        <v>60</v>
      </c>
      <c r="B31" s="43"/>
      <c r="C31" s="44" t="s">
        <v>61</v>
      </c>
      <c r="D31" s="57" t="s">
        <v>26</v>
      </c>
      <c r="E31" s="50">
        <v>66</v>
      </c>
      <c r="F31" s="60">
        <v>8</v>
      </c>
      <c r="G31" s="47">
        <f>F31*E31</f>
        <v>528</v>
      </c>
      <c r="H31" s="46">
        <f>F31</f>
        <v>8</v>
      </c>
      <c r="I31" s="47">
        <f>H31*E31</f>
        <v>528</v>
      </c>
      <c r="J31" s="48"/>
    </row>
    <row r="32" spans="1:10" s="15" customFormat="1" ht="13.5" customHeight="1">
      <c r="A32" s="61"/>
      <c r="B32" s="61"/>
      <c r="C32" s="62" t="s">
        <v>3</v>
      </c>
      <c r="D32" s="63"/>
      <c r="E32" s="64"/>
      <c r="F32" s="65"/>
      <c r="G32" s="66">
        <f>SUM(G16:G31)</f>
        <v>18012.260000000002</v>
      </c>
      <c r="H32" s="67"/>
      <c r="I32" s="66">
        <f>SUM(I16:I31)</f>
        <v>15537.65</v>
      </c>
      <c r="J32" s="48"/>
    </row>
    <row r="33" spans="1:10" s="15" customFormat="1" ht="13.5" customHeight="1">
      <c r="A33" s="61"/>
      <c r="B33" s="61"/>
      <c r="C33" s="68" t="s">
        <v>62</v>
      </c>
      <c r="D33" s="69"/>
      <c r="E33" s="70"/>
      <c r="F33" s="71"/>
      <c r="G33" s="66">
        <f>G32*18%</f>
        <v>3242.21</v>
      </c>
      <c r="H33" s="67"/>
      <c r="I33" s="66">
        <f>I32*18%</f>
        <v>2796.78</v>
      </c>
      <c r="J33" s="72"/>
    </row>
    <row r="34" spans="1:10" s="15" customFormat="1" ht="12.75">
      <c r="A34" s="61"/>
      <c r="B34" s="61"/>
      <c r="C34" s="68" t="s">
        <v>63</v>
      </c>
      <c r="D34" s="69"/>
      <c r="E34" s="69"/>
      <c r="F34" s="71"/>
      <c r="G34" s="66">
        <f>G33+G32</f>
        <v>21254.47</v>
      </c>
      <c r="H34" s="67"/>
      <c r="I34" s="66">
        <f>I33+I32</f>
        <v>18334.43</v>
      </c>
      <c r="J34" s="72"/>
    </row>
    <row r="35" spans="1:10" s="15" customFormat="1" ht="12.75">
      <c r="A35" s="61"/>
      <c r="B35" s="61"/>
      <c r="C35" s="73"/>
      <c r="D35" s="61"/>
      <c r="E35" s="61"/>
      <c r="F35" s="74"/>
      <c r="G35" s="48"/>
      <c r="H35" s="75"/>
      <c r="I35" s="75"/>
      <c r="J35" s="72"/>
    </row>
    <row r="36" spans="1:13" ht="12.75" customHeight="1">
      <c r="A36" s="76" t="s">
        <v>64</v>
      </c>
      <c r="B36" s="61"/>
      <c r="C36" s="73"/>
      <c r="E36" s="32"/>
      <c r="F36" s="32"/>
      <c r="G36" s="32"/>
      <c r="H36" s="32"/>
      <c r="I36" s="32"/>
      <c r="J36" s="48"/>
      <c r="K36" s="15"/>
      <c r="L36" s="15"/>
      <c r="M36" s="15"/>
    </row>
    <row r="37" spans="1:13" ht="13.5" customHeight="1">
      <c r="A37" s="34" t="s">
        <v>14</v>
      </c>
      <c r="B37" s="35" t="s">
        <v>15</v>
      </c>
      <c r="C37" s="35" t="s">
        <v>16</v>
      </c>
      <c r="D37" s="35" t="s">
        <v>17</v>
      </c>
      <c r="E37" s="35" t="s">
        <v>18</v>
      </c>
      <c r="F37" s="34" t="s">
        <v>19</v>
      </c>
      <c r="G37" s="34"/>
      <c r="H37" s="34" t="s">
        <v>20</v>
      </c>
      <c r="I37" s="34"/>
      <c r="J37" s="77"/>
      <c r="K37" s="34" t="s">
        <v>20</v>
      </c>
      <c r="L37" s="15"/>
      <c r="M37" s="15"/>
    </row>
    <row r="38" spans="1:13" ht="13.5" customHeight="1">
      <c r="A38" s="34"/>
      <c r="B38" s="35"/>
      <c r="C38" s="35"/>
      <c r="D38" s="35"/>
      <c r="E38" s="35"/>
      <c r="F38" s="37" t="s">
        <v>21</v>
      </c>
      <c r="G38" s="38" t="s">
        <v>22</v>
      </c>
      <c r="H38" s="37" t="s">
        <v>21</v>
      </c>
      <c r="I38" s="38" t="s">
        <v>22</v>
      </c>
      <c r="J38" s="77"/>
      <c r="K38" s="38" t="s">
        <v>22</v>
      </c>
      <c r="L38" s="15"/>
      <c r="M38" s="15"/>
    </row>
    <row r="39" spans="1:13" ht="12.75" customHeight="1">
      <c r="A39" s="34"/>
      <c r="B39" s="35"/>
      <c r="C39" s="35"/>
      <c r="D39" s="35"/>
      <c r="E39" s="35"/>
      <c r="F39" s="40"/>
      <c r="G39" s="41" t="s">
        <v>65</v>
      </c>
      <c r="H39" s="42">
        <f>H3</f>
        <v>0.15</v>
      </c>
      <c r="I39" s="41" t="s">
        <v>65</v>
      </c>
      <c r="J39" s="33"/>
      <c r="K39" s="41" t="s">
        <v>66</v>
      </c>
      <c r="L39" s="15"/>
      <c r="M39" s="15"/>
    </row>
    <row r="40" spans="1:13" ht="12.75" customHeight="1">
      <c r="A40" s="34"/>
      <c r="B40" s="35">
        <v>16330</v>
      </c>
      <c r="C40" s="78" t="s">
        <v>67</v>
      </c>
      <c r="D40" s="35" t="s">
        <v>26</v>
      </c>
      <c r="E40" s="35">
        <v>8</v>
      </c>
      <c r="F40" s="40">
        <v>8.87</v>
      </c>
      <c r="G40" s="79">
        <f>F40*E40</f>
        <v>70.96</v>
      </c>
      <c r="H40" s="80">
        <f>F40-F40*H$32</f>
        <v>8.87</v>
      </c>
      <c r="I40" s="81">
        <f>H40*E40</f>
        <v>70.96</v>
      </c>
      <c r="J40" s="82"/>
      <c r="K40" s="83">
        <f>I40*H$5</f>
        <v>4541.44</v>
      </c>
      <c r="L40" s="15"/>
      <c r="M40" s="15"/>
    </row>
    <row r="41" spans="1:13" ht="12.75" customHeight="1">
      <c r="A41" s="34"/>
      <c r="B41" s="35">
        <v>15768</v>
      </c>
      <c r="C41" s="78" t="s">
        <v>68</v>
      </c>
      <c r="D41" s="35" t="s">
        <v>26</v>
      </c>
      <c r="E41" s="35">
        <v>8</v>
      </c>
      <c r="F41" s="40">
        <v>8.87</v>
      </c>
      <c r="G41" s="79">
        <f>F41*E41</f>
        <v>70.96</v>
      </c>
      <c r="H41" s="80">
        <f>F41-F41*H$32</f>
        <v>8.87</v>
      </c>
      <c r="I41" s="81">
        <f>H41*E41</f>
        <v>70.96</v>
      </c>
      <c r="J41" s="82"/>
      <c r="K41" s="83">
        <f>I41*H$5</f>
        <v>4541.44</v>
      </c>
      <c r="L41" s="15"/>
      <c r="M41" s="15"/>
    </row>
    <row r="42" spans="1:13" ht="13.5" customHeight="1">
      <c r="A42" s="43" t="s">
        <v>24</v>
      </c>
      <c r="B42" s="84" t="s">
        <v>69</v>
      </c>
      <c r="C42" s="49" t="s">
        <v>70</v>
      </c>
      <c r="D42" s="45" t="s">
        <v>26</v>
      </c>
      <c r="E42" s="45">
        <v>31</v>
      </c>
      <c r="F42" s="85">
        <v>9.19</v>
      </c>
      <c r="G42" s="86">
        <f>F42*E42</f>
        <v>284.89</v>
      </c>
      <c r="H42" s="87">
        <f>F42-F42*H$39</f>
        <v>7.812</v>
      </c>
      <c r="I42" s="86">
        <f>H42*E42</f>
        <v>242.172</v>
      </c>
      <c r="J42" s="36"/>
      <c r="K42" s="83">
        <f>I42*H$5</f>
        <v>15499.01</v>
      </c>
      <c r="L42" s="15"/>
      <c r="M42" s="15"/>
    </row>
    <row r="43" spans="1:13" ht="22.5" customHeight="1">
      <c r="A43" s="43" t="s">
        <v>27</v>
      </c>
      <c r="B43" s="84" t="s">
        <v>71</v>
      </c>
      <c r="C43" s="44" t="s">
        <v>72</v>
      </c>
      <c r="D43" s="45" t="s">
        <v>26</v>
      </c>
      <c r="E43" s="45">
        <v>1</v>
      </c>
      <c r="F43" s="85">
        <v>17.76</v>
      </c>
      <c r="G43" s="86">
        <f>F43*E43</f>
        <v>17.76</v>
      </c>
      <c r="H43" s="87">
        <f>F43-F43*H$39</f>
        <v>15.096000000000002</v>
      </c>
      <c r="I43" s="86">
        <f>H43*E43</f>
        <v>15.096000000000002</v>
      </c>
      <c r="J43" s="33"/>
      <c r="K43" s="83">
        <f>I43*H$5</f>
        <v>966.14</v>
      </c>
      <c r="L43" s="15"/>
      <c r="M43" s="15"/>
    </row>
    <row r="44" spans="1:13" ht="13.5" customHeight="1">
      <c r="A44" s="43" t="s">
        <v>29</v>
      </c>
      <c r="B44" s="84" t="s">
        <v>73</v>
      </c>
      <c r="C44" s="44" t="s">
        <v>74</v>
      </c>
      <c r="D44" s="45" t="s">
        <v>26</v>
      </c>
      <c r="E44" s="45">
        <v>65</v>
      </c>
      <c r="F44" s="85">
        <v>0.911</v>
      </c>
      <c r="G44" s="86">
        <f>F44*E44</f>
        <v>59.215</v>
      </c>
      <c r="H44" s="87">
        <f>F44-F44*H$39</f>
        <v>0.774</v>
      </c>
      <c r="I44" s="86">
        <f>H44*E44</f>
        <v>50.31</v>
      </c>
      <c r="J44" s="88"/>
      <c r="K44" s="83">
        <f>I44*H$5</f>
        <v>3219.84</v>
      </c>
      <c r="L44" s="15"/>
      <c r="M44" s="15"/>
    </row>
    <row r="45" spans="1:13" ht="13.5" customHeight="1">
      <c r="A45" s="43" t="s">
        <v>31</v>
      </c>
      <c r="B45" s="84" t="s">
        <v>75</v>
      </c>
      <c r="C45" s="49" t="s">
        <v>76</v>
      </c>
      <c r="D45" s="45" t="s">
        <v>26</v>
      </c>
      <c r="E45" s="50">
        <v>1</v>
      </c>
      <c r="F45" s="89">
        <v>0.81</v>
      </c>
      <c r="G45" s="86">
        <f>F45*E45</f>
        <v>0.81</v>
      </c>
      <c r="H45" s="87">
        <f>F45-F45*H$39</f>
        <v>0.689</v>
      </c>
      <c r="I45" s="86">
        <f>H45*E45</f>
        <v>0.689</v>
      </c>
      <c r="J45" s="88"/>
      <c r="K45" s="83">
        <f>I45*H$5</f>
        <v>44.1</v>
      </c>
      <c r="L45" s="15"/>
      <c r="M45" s="15"/>
    </row>
    <row r="46" spans="1:13" ht="13.5" customHeight="1">
      <c r="A46" s="43" t="s">
        <v>34</v>
      </c>
      <c r="B46" s="84" t="s">
        <v>77</v>
      </c>
      <c r="C46" s="49" t="s">
        <v>78</v>
      </c>
      <c r="D46" s="45" t="s">
        <v>26</v>
      </c>
      <c r="E46" s="90">
        <v>3</v>
      </c>
      <c r="F46" s="89">
        <v>16.51</v>
      </c>
      <c r="G46" s="86">
        <f>F46*E46</f>
        <v>49.53</v>
      </c>
      <c r="H46" s="87">
        <f>F46-F46*H$39</f>
        <v>14.034</v>
      </c>
      <c r="I46" s="86">
        <f>H46*E46</f>
        <v>42.102000000000004</v>
      </c>
      <c r="J46" s="88"/>
      <c r="K46" s="83">
        <f>I46*H$5</f>
        <v>2694.53</v>
      </c>
      <c r="L46" s="15"/>
      <c r="M46" s="15"/>
    </row>
    <row r="47" spans="1:13" ht="13.5" customHeight="1">
      <c r="A47" s="43" t="s">
        <v>36</v>
      </c>
      <c r="B47" s="84" t="s">
        <v>79</v>
      </c>
      <c r="C47" s="49" t="s">
        <v>80</v>
      </c>
      <c r="D47" s="45" t="s">
        <v>26</v>
      </c>
      <c r="E47" s="45">
        <v>2</v>
      </c>
      <c r="F47" s="89">
        <v>7.45</v>
      </c>
      <c r="G47" s="86">
        <f>F47*E47</f>
        <v>14.9</v>
      </c>
      <c r="H47" s="87">
        <f>F47-F47*H$39</f>
        <v>6.333</v>
      </c>
      <c r="I47" s="86">
        <f>H47*E47</f>
        <v>12.666</v>
      </c>
      <c r="J47" s="88"/>
      <c r="K47" s="83">
        <f>I47*H$5</f>
        <v>810.62</v>
      </c>
      <c r="L47" s="15"/>
      <c r="M47" s="15"/>
    </row>
    <row r="48" spans="1:11" ht="27" customHeight="1">
      <c r="A48" s="43" t="s">
        <v>38</v>
      </c>
      <c r="B48" s="84" t="s">
        <v>81</v>
      </c>
      <c r="C48" s="49" t="s">
        <v>82</v>
      </c>
      <c r="D48" s="45" t="s">
        <v>26</v>
      </c>
      <c r="E48" s="50">
        <v>22</v>
      </c>
      <c r="F48" s="89">
        <v>0.1</v>
      </c>
      <c r="G48" s="86">
        <f>F48*E48</f>
        <v>2.2</v>
      </c>
      <c r="H48" s="87">
        <f>F48-F48*H$39</f>
        <v>0.085</v>
      </c>
      <c r="I48" s="86">
        <f>H48*E48</f>
        <v>1.87</v>
      </c>
      <c r="J48" s="88"/>
      <c r="K48" s="83">
        <f>I48*H$5</f>
        <v>119.68</v>
      </c>
    </row>
    <row r="49" spans="1:11" ht="13.5" customHeight="1">
      <c r="A49" s="43" t="s">
        <v>40</v>
      </c>
      <c r="B49" s="84" t="s">
        <v>83</v>
      </c>
      <c r="C49" s="49" t="s">
        <v>84</v>
      </c>
      <c r="D49" s="45" t="s">
        <v>26</v>
      </c>
      <c r="E49" s="50">
        <v>3</v>
      </c>
      <c r="F49" s="89">
        <v>0.122</v>
      </c>
      <c r="G49" s="86">
        <f>F49*E49</f>
        <v>0.366</v>
      </c>
      <c r="H49" s="87">
        <f>F49-F49*H$39</f>
        <v>0.104</v>
      </c>
      <c r="I49" s="86">
        <f>H49*E49</f>
        <v>0.312</v>
      </c>
      <c r="J49" s="88"/>
      <c r="K49" s="83">
        <f>I49*H$5</f>
        <v>19.97</v>
      </c>
    </row>
    <row r="50" spans="1:11" ht="25.5" customHeight="1">
      <c r="A50" s="43" t="s">
        <v>43</v>
      </c>
      <c r="B50" s="84" t="s">
        <v>85</v>
      </c>
      <c r="C50" s="49" t="s">
        <v>86</v>
      </c>
      <c r="D50" s="45" t="s">
        <v>26</v>
      </c>
      <c r="E50" s="45">
        <f>(E44+E45)*2-E49-E48</f>
        <v>107</v>
      </c>
      <c r="F50" s="89">
        <v>0.11</v>
      </c>
      <c r="G50" s="86">
        <f>F50*E50</f>
        <v>11.77</v>
      </c>
      <c r="H50" s="87">
        <f>F50-F50*H$39</f>
        <v>0.094</v>
      </c>
      <c r="I50" s="86">
        <f>H50*E50</f>
        <v>10.058</v>
      </c>
      <c r="J50" s="88"/>
      <c r="K50" s="83">
        <f>I50*H$5</f>
        <v>643.71</v>
      </c>
    </row>
    <row r="51" spans="1:11" ht="13.5" customHeight="1">
      <c r="A51" s="43" t="s">
        <v>46</v>
      </c>
      <c r="B51" s="84" t="s">
        <v>87</v>
      </c>
      <c r="C51" s="49" t="s">
        <v>88</v>
      </c>
      <c r="D51" s="45" t="s">
        <v>26</v>
      </c>
      <c r="E51" s="45">
        <f>E50</f>
        <v>107</v>
      </c>
      <c r="F51" s="89">
        <v>0.035</v>
      </c>
      <c r="G51" s="86">
        <f>F51*E51</f>
        <v>3.7450000000000006</v>
      </c>
      <c r="H51" s="87">
        <f>F51-F51*H$39</f>
        <v>0.03</v>
      </c>
      <c r="I51" s="86">
        <f>H51*E51</f>
        <v>3.21</v>
      </c>
      <c r="J51" s="88"/>
      <c r="K51" s="83">
        <f>I51*H$5</f>
        <v>205.44</v>
      </c>
    </row>
    <row r="52" spans="1:11" ht="12.75">
      <c r="A52" s="43" t="s">
        <v>49</v>
      </c>
      <c r="B52" s="91" t="s">
        <v>89</v>
      </c>
      <c r="C52" s="92" t="s">
        <v>90</v>
      </c>
      <c r="D52" s="45" t="s">
        <v>26</v>
      </c>
      <c r="E52" s="93">
        <v>1</v>
      </c>
      <c r="F52" s="94">
        <v>38.44</v>
      </c>
      <c r="G52" s="86">
        <f>F52*E52</f>
        <v>38.44</v>
      </c>
      <c r="H52" s="87">
        <f>F52-F52*H$39</f>
        <v>32.674</v>
      </c>
      <c r="I52" s="86">
        <f>H52*E52</f>
        <v>32.674</v>
      </c>
      <c r="K52" s="83">
        <f>I52*H$5</f>
        <v>2091.14</v>
      </c>
    </row>
    <row r="53" spans="1:11" ht="12.75">
      <c r="A53" s="43" t="s">
        <v>51</v>
      </c>
      <c r="B53" s="95" t="s">
        <v>91</v>
      </c>
      <c r="C53" s="92" t="s">
        <v>92</v>
      </c>
      <c r="D53" s="45" t="s">
        <v>26</v>
      </c>
      <c r="E53" s="93">
        <v>1</v>
      </c>
      <c r="F53" s="94">
        <v>0.85</v>
      </c>
      <c r="G53" s="86">
        <f>F53*E53</f>
        <v>0.85</v>
      </c>
      <c r="H53" s="87">
        <f>F53-F53*H$39</f>
        <v>0.723</v>
      </c>
      <c r="I53" s="86">
        <f>H53*E53</f>
        <v>0.723</v>
      </c>
      <c r="K53" s="83">
        <f>I53*H$5</f>
        <v>46.27</v>
      </c>
    </row>
    <row r="54" spans="1:11" ht="27" customHeight="1">
      <c r="A54" s="43" t="s">
        <v>53</v>
      </c>
      <c r="B54" s="84" t="s">
        <v>93</v>
      </c>
      <c r="C54" s="49" t="s">
        <v>94</v>
      </c>
      <c r="D54" s="45" t="s">
        <v>26</v>
      </c>
      <c r="E54" s="50">
        <v>1</v>
      </c>
      <c r="F54" s="85">
        <v>1064</v>
      </c>
      <c r="G54" s="86">
        <f>F54*E54</f>
        <v>1064</v>
      </c>
      <c r="H54" s="87">
        <f>F54-F54*H$39</f>
        <v>904.4</v>
      </c>
      <c r="I54" s="86">
        <f>H54*E54</f>
        <v>904.4</v>
      </c>
      <c r="J54" s="88"/>
      <c r="K54" s="83">
        <f>I54*H$5</f>
        <v>57881.6</v>
      </c>
    </row>
    <row r="55" spans="1:11" ht="13.5" customHeight="1">
      <c r="A55" s="43" t="s">
        <v>56</v>
      </c>
      <c r="B55" s="84" t="s">
        <v>95</v>
      </c>
      <c r="C55" s="49" t="s">
        <v>96</v>
      </c>
      <c r="D55" s="45" t="s">
        <v>26</v>
      </c>
      <c r="E55" s="50">
        <v>4</v>
      </c>
      <c r="F55" s="85">
        <v>0.656</v>
      </c>
      <c r="G55" s="86">
        <f>F55*E55</f>
        <v>2.624</v>
      </c>
      <c r="H55" s="87">
        <f>F55-F55*H$39</f>
        <v>0.558</v>
      </c>
      <c r="I55" s="86">
        <f>H55*E55</f>
        <v>2.232</v>
      </c>
      <c r="J55" s="88"/>
      <c r="K55" s="96">
        <f>I55*H$5</f>
        <v>142.85</v>
      </c>
    </row>
    <row r="56" spans="1:11" ht="26.25" customHeight="1">
      <c r="A56" s="29"/>
      <c r="B56" s="29"/>
      <c r="C56" s="62" t="s">
        <v>3</v>
      </c>
      <c r="D56" s="63"/>
      <c r="E56" s="64"/>
      <c r="F56" s="97"/>
      <c r="G56" s="98">
        <f>SUM(G42:G55)</f>
        <v>1551.1</v>
      </c>
      <c r="H56" s="99"/>
      <c r="I56" s="98">
        <f>SUM(I42:I55)</f>
        <v>1318.5140000000001</v>
      </c>
      <c r="J56" s="88"/>
      <c r="K56" s="66">
        <f>SUM(K42:K55)</f>
        <v>84384.9</v>
      </c>
    </row>
    <row r="57" spans="1:11" ht="13.5" customHeight="1">
      <c r="A57" s="29"/>
      <c r="B57" s="29"/>
      <c r="C57" s="68" t="s">
        <v>62</v>
      </c>
      <c r="D57" s="69"/>
      <c r="E57" s="70"/>
      <c r="F57" s="100"/>
      <c r="G57" s="98">
        <f>G56*18%</f>
        <v>279.198</v>
      </c>
      <c r="H57" s="99"/>
      <c r="I57" s="98">
        <f>I56*18%</f>
        <v>237.333</v>
      </c>
      <c r="J57" s="88"/>
      <c r="K57" s="66">
        <f>K56*18%</f>
        <v>15189.28</v>
      </c>
    </row>
    <row r="58" spans="1:11" ht="30" customHeight="1">
      <c r="A58" s="29"/>
      <c r="B58" s="29"/>
      <c r="C58" s="68" t="s">
        <v>63</v>
      </c>
      <c r="D58" s="69"/>
      <c r="E58" s="69"/>
      <c r="F58" s="100"/>
      <c r="G58" s="98">
        <f>G57+G56</f>
        <v>1830.2979999999998</v>
      </c>
      <c r="H58" s="99"/>
      <c r="I58" s="98">
        <f>I57+I56</f>
        <v>1555.8470000000002</v>
      </c>
      <c r="J58" s="101"/>
      <c r="K58" s="66">
        <f>K57+K56</f>
        <v>99574.18</v>
      </c>
    </row>
    <row r="59" spans="1:10" ht="12.75">
      <c r="A59" s="14"/>
      <c r="B59" s="14"/>
      <c r="C59" s="102"/>
      <c r="D59" s="102"/>
      <c r="E59" s="102"/>
      <c r="F59" s="102"/>
      <c r="G59" s="102"/>
      <c r="H59" s="29"/>
      <c r="I59" s="29"/>
      <c r="J59" s="101"/>
    </row>
    <row r="60" ht="12.75">
      <c r="J60" s="101"/>
    </row>
    <row r="61" ht="12.75">
      <c r="J61" s="103"/>
    </row>
  </sheetData>
  <sheetProtection selectLockedCells="1" selectUnlockedCells="1"/>
  <mergeCells count="25">
    <mergeCell ref="H1:I1"/>
    <mergeCell ref="J1:K1"/>
    <mergeCell ref="F2:G2"/>
    <mergeCell ref="H2:I2"/>
    <mergeCell ref="J2:K2"/>
    <mergeCell ref="F3:G4"/>
    <mergeCell ref="H3:I4"/>
    <mergeCell ref="J3:K5"/>
    <mergeCell ref="F5:G6"/>
    <mergeCell ref="H5:I6"/>
    <mergeCell ref="A10:C10"/>
    <mergeCell ref="A13:A15"/>
    <mergeCell ref="B13:B15"/>
    <mergeCell ref="C13:C15"/>
    <mergeCell ref="D13:D15"/>
    <mergeCell ref="E13:E15"/>
    <mergeCell ref="F13:G13"/>
    <mergeCell ref="H13:I13"/>
    <mergeCell ref="A37:A39"/>
    <mergeCell ref="B37:B39"/>
    <mergeCell ref="C37:C39"/>
    <mergeCell ref="D37:D39"/>
    <mergeCell ref="E37:E39"/>
    <mergeCell ref="F37:G37"/>
    <mergeCell ref="H37:I37"/>
  </mergeCells>
  <hyperlinks>
    <hyperlink ref="A10" r:id="rId1" display="Тел. 8905-383-12-00 факс 8452-744-083 e-mail: 744083@mail.ru"/>
  </hyperlinks>
  <printOptions horizontalCentered="1"/>
  <pageMargins left="0.15763888888888888" right="0.15763888888888888" top="0.39375" bottom="0.27569444444444446" header="0.5118055555555555" footer="0.5118055555555555"/>
  <pageSetup horizontalDpi="300" verticalDpi="300" orientation="portrait" paperSize="9" scale="79"/>
  <colBreaks count="1" manualBreakCount="1">
    <brk id="9" max="655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Colored</dc:creator>
  <cp:keywords/>
  <dc:description/>
  <cp:lastModifiedBy>пп аа</cp:lastModifiedBy>
  <cp:lastPrinted>2010-02-02T10:51:09Z</cp:lastPrinted>
  <dcterms:created xsi:type="dcterms:W3CDTF">2006-01-10T07:59:56Z</dcterms:created>
  <dcterms:modified xsi:type="dcterms:W3CDTF">2017-01-12T06:20:03Z</dcterms:modified>
  <cp:category/>
  <cp:version/>
  <cp:contentType/>
  <cp:contentStatus/>
  <cp:revision>8</cp:revision>
</cp:coreProperties>
</file>