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'Лист1'!$A$1:$I$50</definedName>
  </definedNames>
  <calcPr fullCalcOnLoad="1" fullPrecision="0"/>
</workbook>
</file>

<file path=xl/sharedStrings.xml><?xml version="1.0" encoding="utf-8"?>
<sst xmlns="http://schemas.openxmlformats.org/spreadsheetml/2006/main" count="144" uniqueCount="89">
  <si>
    <t>стандарт</t>
  </si>
  <si>
    <t>премиум</t>
  </si>
  <si>
    <t>Дон 1500 (1500Б, ЖУ 7)</t>
  </si>
  <si>
    <t>Итого:</t>
  </si>
  <si>
    <r>
      <t xml:space="preserve">Ширина захвата  </t>
    </r>
    <r>
      <rPr>
        <b/>
        <sz val="10"/>
        <rFont val="Arial Cyr"/>
        <family val="2"/>
      </rPr>
      <t>7м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</si>
  <si>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</si>
  <si>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</si>
  <si>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6мм</t>
    </r>
  </si>
  <si>
    <r>
      <t xml:space="preserve">Привод ножа </t>
    </r>
    <r>
      <rPr>
        <b/>
        <sz val="10"/>
        <rFont val="Arial Cyr"/>
        <family val="2"/>
      </rPr>
      <t>МКШ</t>
    </r>
  </si>
  <si>
    <t>Укажите курс ЕВРО</t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</si>
  <si>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</si>
  <si>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Цены действительны до 01.10.2016г.</t>
  </si>
  <si>
    <t xml:space="preserve"> </t>
  </si>
  <si>
    <t>Тел. 8905-383-12-00 факс 8452-744-083 e-mail: 744083@mail.ru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</si>
  <si>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</si>
  <si>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</si>
  <si>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</si>
  <si>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</si>
  <si>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</si>
  <si>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</si>
  <si>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</si>
  <si>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</si>
  <si>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</si>
  <si>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</si>
  <si>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</si>
  <si>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</si>
  <si>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Консоль  Дон-1500 в сборе</t>
  </si>
  <si>
    <t>шт.</t>
  </si>
  <si>
    <t>2</t>
  </si>
  <si>
    <t>Пластина 4*30*700</t>
  </si>
  <si>
    <t>3</t>
  </si>
  <si>
    <t>15150-02</t>
  </si>
  <si>
    <t>Полоса, 6мм.</t>
  </si>
  <si>
    <t>4</t>
  </si>
  <si>
    <t>12780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</si>
  <si>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200</t>
    </r>
  </si>
  <si>
    <t>5</t>
  </si>
  <si>
    <t xml:space="preserve">Ремень НС-3000 (super) </t>
  </si>
  <si>
    <t>6</t>
  </si>
  <si>
    <t>TEXACO минеральная смазка MULTIFAK EP 2-0,4 KG</t>
  </si>
  <si>
    <t>7</t>
  </si>
  <si>
    <t>Болт М10х35 ГОСТ 7805-70/7798-70 (кл.пр.5.8)</t>
  </si>
  <si>
    <t>кг.</t>
  </si>
  <si>
    <t>8</t>
  </si>
  <si>
    <t>Гайка М10 ГОСТ  5915-70  (кл.пр.6)</t>
  </si>
  <si>
    <t>9</t>
  </si>
  <si>
    <t>Шайба плоская Н-10 оцинков.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</si>
  <si>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</si>
  <si>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</si>
  <si>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</si>
  <si>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</si>
  <si>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</si>
  <si>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</si>
  <si>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</si>
  <si>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</si>
  <si>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</si>
  <si>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</si>
  <si>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</si>
  <si>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</si>
  <si>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</si>
  <si>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10961.03</t>
  </si>
  <si>
    <t>Сегмент Про-Кат с грубой насечкой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</si>
  <si>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</si>
  <si>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</si>
  <si>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</si>
  <si>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</si>
  <si>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</si>
  <si>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</si>
  <si>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</si>
  <si>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</si>
  <si>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</si>
  <si>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</si>
  <si>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</t>
  </si>
  <si>
    <t>10931</t>
  </si>
  <si>
    <t>Болт зубчатый М6*16 для крепления сегментов</t>
  </si>
  <si>
    <t>11</t>
  </si>
  <si>
    <t>13961</t>
  </si>
  <si>
    <t>Гайка с фланцем крепления сегментов</t>
  </si>
  <si>
    <t>12</t>
  </si>
  <si>
    <t xml:space="preserve">Головка ножа Дон 1500  </t>
  </si>
  <si>
    <t>13</t>
  </si>
  <si>
    <t>14686.01</t>
  </si>
  <si>
    <t>Смазочный ниппель 90</t>
  </si>
  <si>
    <t>14</t>
  </si>
  <si>
    <t>02908</t>
  </si>
  <si>
    <t>Привод ножа модульный,Pro-Drivе 85 МvvGKF стк</t>
  </si>
  <si>
    <t>15</t>
  </si>
  <si>
    <t>15721</t>
  </si>
  <si>
    <t>Болт М12х55-10,9 крепления привода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</si>
</sst>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_-* #,##0.00[$р.-419]_-;\-* #,##0.00[$р.-419]_-;_-* \-??[$р.-419]_-;_-@_-"/>
    <numFmt numFmtId="167" formatCode="0%"/>
    <numFmt numFmtId="168" formatCode="0.0000"/>
    <numFmt numFmtId="169" formatCode="_-* #,##0.00&quot;р.&quot;_-;\-* #,##0.00&quot;р.&quot;_-;_-* \-??&quot;р.&quot;_-;_-@_-"/>
    <numFmt numFmtId="170" formatCode="@"/>
    <numFmt numFmtId="171" formatCode="0.00"/>
    <numFmt numFmtId="172" formatCode="#,##0.00"/>
    <numFmt numFmtId="173" formatCode="#,##0.00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sz val="11"/>
      <name val="Calibri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b/>
      <sz val="16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4" fillId="0" borderId="0" xfId="0" applyFont="1" applyAlignment="1">
      <alignment vertical="center"/>
    </xf>
    <xf numFmtId="164" fontId="8" fillId="0" borderId="0" xfId="0" applyFont="1" applyBorder="1" applyAlignment="1">
      <alignment horizontal="left" vertical="top" wrapText="1"/>
    </xf>
    <xf numFmtId="168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164" fontId="10" fillId="0" borderId="0" xfId="0" applyFont="1" applyAlignment="1">
      <alignment/>
    </xf>
    <xf numFmtId="164" fontId="11" fillId="0" borderId="0" xfId="0" applyFont="1" applyAlignment="1">
      <alignment vertical="center"/>
    </xf>
    <xf numFmtId="169" fontId="4" fillId="0" borderId="0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vertical="center"/>
    </xf>
    <xf numFmtId="169" fontId="4" fillId="0" borderId="0" xfId="0" applyNumberFormat="1" applyFont="1" applyBorder="1" applyAlignment="1">
      <alignment vertical="center" wrapText="1"/>
    </xf>
    <xf numFmtId="164" fontId="13" fillId="0" borderId="0" xfId="0" applyFont="1" applyAlignment="1">
      <alignment horizontal="center" vertical="center" wrapText="1"/>
    </xf>
    <xf numFmtId="168" fontId="13" fillId="0" borderId="0" xfId="19" applyNumberFormat="1" applyFont="1" applyFill="1" applyBorder="1" applyAlignment="1" applyProtection="1">
      <alignment horizontal="center" vertical="center" wrapText="1"/>
      <protection/>
    </xf>
    <xf numFmtId="164" fontId="14" fillId="0" borderId="0" xfId="20" applyNumberFormat="1" applyFont="1" applyFill="1" applyBorder="1" applyAlignment="1" applyProtection="1">
      <alignment horizontal="left" vertical="center"/>
      <protection/>
    </xf>
    <xf numFmtId="164" fontId="16" fillId="0" borderId="0" xfId="0" applyFont="1" applyBorder="1" applyAlignment="1">
      <alignment vertical="center"/>
    </xf>
    <xf numFmtId="164" fontId="17" fillId="0" borderId="0" xfId="0" applyFont="1" applyBorder="1" applyAlignment="1">
      <alignment vertical="center" wrapText="1"/>
    </xf>
    <xf numFmtId="164" fontId="17" fillId="0" borderId="0" xfId="0" applyFont="1" applyFill="1" applyBorder="1" applyAlignment="1">
      <alignment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167" fontId="19" fillId="0" borderId="4" xfId="0" applyNumberFormat="1" applyFon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1" fontId="0" fillId="2" borderId="2" xfId="0" applyNumberFormat="1" applyFill="1" applyBorder="1" applyAlignment="1">
      <alignment horizontal="right" vertical="top"/>
    </xf>
    <xf numFmtId="172" fontId="0" fillId="4" borderId="2" xfId="0" applyNumberFormat="1" applyFont="1" applyFill="1" applyBorder="1" applyAlignment="1">
      <alignment horizontal="right" vertical="center" wrapText="1"/>
    </xf>
    <xf numFmtId="172" fontId="20" fillId="0" borderId="2" xfId="0" applyNumberFormat="1" applyFont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72" fontId="0" fillId="0" borderId="2" xfId="0" applyNumberFormat="1" applyFont="1" applyFill="1" applyBorder="1" applyAlignment="1">
      <alignment horizontal="right" vertical="center" wrapText="1"/>
    </xf>
    <xf numFmtId="164" fontId="0" fillId="0" borderId="2" xfId="0" applyFont="1" applyFill="1" applyBorder="1" applyAlignment="1">
      <alignment vertical="top" wrapText="1"/>
    </xf>
    <xf numFmtId="164" fontId="0" fillId="0" borderId="2" xfId="0" applyFont="1" applyFill="1" applyBorder="1" applyAlignment="1">
      <alignment horizontal="center" vertical="top" wrapText="1"/>
    </xf>
    <xf numFmtId="171" fontId="0" fillId="0" borderId="2" xfId="0" applyNumberForma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 wrapText="1"/>
    </xf>
    <xf numFmtId="164" fontId="0" fillId="0" borderId="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2" fontId="4" fillId="0" borderId="6" xfId="0" applyNumberFormat="1" applyFont="1" applyBorder="1" applyAlignment="1">
      <alignment horizontal="right" vertical="center" wrapText="1"/>
    </xf>
    <xf numFmtId="172" fontId="4" fillId="4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173" fontId="0" fillId="4" borderId="4" xfId="0" applyNumberFormat="1" applyFont="1" applyFill="1" applyBorder="1" applyAlignment="1">
      <alignment horizontal="right" vertical="center" wrapText="1"/>
    </xf>
    <xf numFmtId="173" fontId="20" fillId="0" borderId="2" xfId="0" applyNumberFormat="1" applyFont="1" applyBorder="1" applyAlignment="1">
      <alignment horizontal="right" vertical="center" wrapText="1"/>
    </xf>
    <xf numFmtId="173" fontId="0" fillId="4" borderId="9" xfId="0" applyNumberFormat="1" applyFont="1" applyFill="1" applyBorder="1" applyAlignment="1">
      <alignment horizontal="right" vertical="center" wrapText="1"/>
    </xf>
    <xf numFmtId="171" fontId="0" fillId="4" borderId="2" xfId="0" applyNumberFormat="1" applyFont="1" applyFill="1" applyBorder="1" applyAlignment="1">
      <alignment vertical="center" wrapText="1"/>
    </xf>
    <xf numFmtId="170" fontId="0" fillId="0" borderId="2" xfId="0" applyNumberFormat="1" applyFont="1" applyFill="1" applyBorder="1" applyAlignment="1">
      <alignment horizontal="center" vertical="center" wrapText="1"/>
    </xf>
    <xf numFmtId="173" fontId="22" fillId="2" borderId="2" xfId="0" applyNumberFormat="1" applyFont="1" applyFill="1" applyBorder="1" applyAlignment="1">
      <alignment vertical="top"/>
    </xf>
    <xf numFmtId="173" fontId="0" fillId="4" borderId="2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Border="1" applyAlignment="1">
      <alignment horizontal="right" vertical="center" wrapText="1"/>
    </xf>
    <xf numFmtId="173" fontId="22" fillId="2" borderId="4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64" fontId="0" fillId="2" borderId="2" xfId="0" applyFont="1" applyFill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73" fontId="4" fillId="0" borderId="6" xfId="0" applyNumberFormat="1" applyFont="1" applyBorder="1" applyAlignment="1">
      <alignment horizontal="right" vertical="center" wrapText="1"/>
    </xf>
    <xf numFmtId="173" fontId="4" fillId="4" borderId="2" xfId="0" applyNumberFormat="1" applyFont="1" applyFill="1" applyBorder="1" applyAlignment="1">
      <alignment horizontal="right" vertical="center" wrapText="1"/>
    </xf>
    <xf numFmtId="173" fontId="4" fillId="0" borderId="2" xfId="0" applyNumberFormat="1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173" fontId="4" fillId="0" borderId="8" xfId="0" applyNumberFormat="1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</xdr:col>
      <xdr:colOff>942975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2096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00390625" style="1" customWidth="1"/>
    <col min="2" max="2" width="12.625" style="1" customWidth="1"/>
    <col min="3" max="3" width="37.75390625" style="1" customWidth="1"/>
    <col min="4" max="4" width="6.625" style="1" customWidth="1"/>
    <col min="5" max="5" width="5.875" style="1" customWidth="1"/>
    <col min="6" max="6" width="8.875" style="1" customWidth="1"/>
    <col min="7" max="7" width="9.125" style="1" customWidth="1"/>
    <col min="8" max="8" width="10.375" style="1" customWidth="1"/>
    <col min="9" max="9" width="11.125" style="1" customWidth="1"/>
    <col min="10" max="10" width="6.625" style="2" customWidth="1"/>
    <col min="11" max="11" width="11.75390625" style="1" customWidth="1"/>
    <col min="12" max="12" width="10.75390625" style="1" customWidth="1"/>
    <col min="13" max="13" width="8.00390625" style="1" customWidth="1"/>
    <col min="14" max="14" width="7.375" style="1" customWidth="1"/>
    <col min="15" max="16384" width="9.125" style="1" customWidth="1"/>
  </cols>
  <sheetData>
    <row r="1" spans="1:11" ht="12.75" customHeight="1">
      <c r="A1" s="3"/>
      <c r="B1" s="4"/>
      <c r="C1" s="5"/>
      <c r="D1" s="6"/>
      <c r="E1" s="6"/>
      <c r="F1" s="6"/>
      <c r="G1" s="6"/>
      <c r="H1" s="7" t="s">
        <v>0</v>
      </c>
      <c r="I1" s="7"/>
      <c r="J1" s="8" t="s">
        <v>1</v>
      </c>
      <c r="K1" s="8"/>
    </row>
    <row r="2" spans="3:14" ht="20.25" customHeight="1">
      <c r="C2" s="9" t="s">
        <v>2</v>
      </c>
      <c r="D2" s="10"/>
      <c r="E2" s="10"/>
      <c r="F2" s="11" t="s">
        <v>3</v>
      </c>
      <c r="G2" s="11"/>
      <c r="H2" s="12">
        <f>I25+K50</f>
        <v>121155.67</v>
      </c>
      <c r="I2" s="12"/>
      <c r="J2" s="13">
        <f>H2+K31+K32</f>
        <v>131771.99</v>
      </c>
      <c r="K2" s="13"/>
      <c r="L2" s="14"/>
      <c r="M2" s="14"/>
      <c r="N2" s="14"/>
    </row>
    <row r="3" spans="3:14" ht="13.5" customHeight="1">
      <c r="C3" s="1" t="s">
        <v>4</v>
      </c>
      <c r="D3" s="14"/>
      <c r="F3" s="15" t="s">
        <v>5</v>
      </c>
      <c r="G3" s="15"/>
      <c r="H3" s="16">
        <v>0.15</v>
      </c>
      <c r="I3" s="16"/>
      <c r="J3" s="17" t="s">
        <v>6</v>
      </c>
      <c r="K3" s="17"/>
      <c r="L3" s="14"/>
      <c r="M3" s="14"/>
      <c r="N3" s="14"/>
    </row>
    <row r="4" spans="3:14" ht="13.5" customHeight="1">
      <c r="C4" s="18" t="s">
        <v>7</v>
      </c>
      <c r="D4" s="14"/>
      <c r="F4" s="15"/>
      <c r="G4" s="15"/>
      <c r="H4" s="16"/>
      <c r="I4" s="16"/>
      <c r="J4" s="17"/>
      <c r="K4" s="17"/>
      <c r="L4" s="14"/>
      <c r="M4" s="14"/>
      <c r="N4" s="19"/>
    </row>
    <row r="5" spans="3:14" ht="13.5" customHeight="1">
      <c r="C5" s="18" t="s">
        <v>8</v>
      </c>
      <c r="D5" s="14"/>
      <c r="F5" s="20" t="s">
        <v>9</v>
      </c>
      <c r="G5" s="20"/>
      <c r="H5" s="21">
        <v>64</v>
      </c>
      <c r="I5" s="21"/>
      <c r="J5" s="17"/>
      <c r="K5" s="17"/>
      <c r="L5" s="14"/>
      <c r="M5" s="14"/>
      <c r="N5" s="14"/>
    </row>
    <row r="6" spans="3:14" ht="13.5" customHeight="1">
      <c r="C6" s="22" t="s">
        <v>10</v>
      </c>
      <c r="D6" s="23"/>
      <c r="E6" s="23"/>
      <c r="F6" s="20"/>
      <c r="G6" s="20"/>
      <c r="H6" s="21"/>
      <c r="I6" s="21"/>
      <c r="K6" s="24"/>
      <c r="L6" s="14"/>
      <c r="M6" s="14"/>
      <c r="N6" s="14"/>
    </row>
    <row r="7" spans="1:14" ht="13.5" customHeight="1">
      <c r="A7" s="25" t="s">
        <v>11</v>
      </c>
      <c r="C7" s="22"/>
      <c r="D7" s="26"/>
      <c r="E7" s="26"/>
      <c r="K7" s="24"/>
      <c r="L7" s="14"/>
      <c r="M7" s="14"/>
      <c r="N7" s="14"/>
    </row>
    <row r="8" spans="1:14" ht="13.5" customHeight="1">
      <c r="A8" s="27" t="s">
        <v>12</v>
      </c>
      <c r="C8" s="22"/>
      <c r="D8" s="28"/>
      <c r="E8" s="28"/>
      <c r="F8" s="29"/>
      <c r="G8" s="29"/>
      <c r="H8" s="30"/>
      <c r="I8" s="30"/>
      <c r="K8" s="24"/>
      <c r="L8" s="14"/>
      <c r="M8" s="14"/>
      <c r="N8" s="14"/>
    </row>
    <row r="9" spans="1:14" ht="13.5" customHeight="1">
      <c r="A9" s="31" t="s">
        <v>13</v>
      </c>
      <c r="B9" s="31"/>
      <c r="C9" s="31"/>
      <c r="D9" s="28"/>
      <c r="E9" s="28"/>
      <c r="F9" s="29"/>
      <c r="G9" s="29"/>
      <c r="H9" s="30"/>
      <c r="I9" s="30"/>
      <c r="K9" s="24"/>
      <c r="L9" s="14"/>
      <c r="M9" s="14"/>
      <c r="N9" s="14"/>
    </row>
    <row r="10" spans="1:14" ht="13.5">
      <c r="A10" s="32" t="s">
        <v>14</v>
      </c>
      <c r="E10" s="33"/>
      <c r="F10" s="33"/>
      <c r="G10" s="33"/>
      <c r="H10" s="33"/>
      <c r="I10" s="33"/>
      <c r="J10" s="34"/>
      <c r="K10" s="24"/>
      <c r="L10" s="14"/>
      <c r="M10" s="14"/>
      <c r="N10" s="14"/>
    </row>
    <row r="11" spans="1:14" ht="15" customHeight="1">
      <c r="A11" s="35" t="s">
        <v>15</v>
      </c>
      <c r="B11" s="36" t="s">
        <v>16</v>
      </c>
      <c r="C11" s="36" t="s">
        <v>17</v>
      </c>
      <c r="D11" s="36" t="s">
        <v>18</v>
      </c>
      <c r="E11" s="36" t="s">
        <v>19</v>
      </c>
      <c r="F11" s="35" t="s">
        <v>20</v>
      </c>
      <c r="G11" s="35"/>
      <c r="H11" s="35" t="s">
        <v>21</v>
      </c>
      <c r="I11" s="35"/>
      <c r="J11" s="37"/>
      <c r="K11" s="24"/>
      <c r="L11" s="14"/>
      <c r="M11" s="14"/>
      <c r="N11" s="14"/>
    </row>
    <row r="12" spans="1:10" ht="12.75">
      <c r="A12" s="35"/>
      <c r="B12" s="36"/>
      <c r="C12" s="36"/>
      <c r="D12" s="36"/>
      <c r="E12" s="36"/>
      <c r="F12" s="38" t="s">
        <v>22</v>
      </c>
      <c r="G12" s="39" t="s">
        <v>23</v>
      </c>
      <c r="H12" s="38" t="s">
        <v>22</v>
      </c>
      <c r="I12" s="39" t="s">
        <v>23</v>
      </c>
      <c r="J12" s="40"/>
    </row>
    <row r="13" spans="1:10" ht="12.75">
      <c r="A13" s="35"/>
      <c r="B13" s="36"/>
      <c r="C13" s="36"/>
      <c r="D13" s="36"/>
      <c r="E13" s="36"/>
      <c r="F13" s="41"/>
      <c r="G13" s="42" t="s">
        <v>24</v>
      </c>
      <c r="H13" s="43">
        <f>H3</f>
        <v>0.15</v>
      </c>
      <c r="I13" s="42" t="s">
        <v>24</v>
      </c>
      <c r="J13" s="44"/>
    </row>
    <row r="14" spans="1:13" s="18" customFormat="1" ht="13.5" customHeight="1">
      <c r="A14" s="45" t="s">
        <v>25</v>
      </c>
      <c r="B14" s="45"/>
      <c r="C14" s="46" t="s">
        <v>26</v>
      </c>
      <c r="D14" s="47" t="s">
        <v>27</v>
      </c>
      <c r="E14" s="47">
        <v>1</v>
      </c>
      <c r="F14" s="48">
        <v>6459.8</v>
      </c>
      <c r="G14" s="49">
        <f>F14*E14</f>
        <v>6459.8</v>
      </c>
      <c r="H14" s="50">
        <f>F14-F14*H$13</f>
        <v>5490.83</v>
      </c>
      <c r="I14" s="49">
        <f>H14*E14</f>
        <v>5490.83</v>
      </c>
      <c r="J14" s="51"/>
      <c r="M14" s="1"/>
    </row>
    <row r="15" spans="1:10" s="18" customFormat="1" ht="13.5" customHeight="1">
      <c r="A15" s="45" t="s">
        <v>28</v>
      </c>
      <c r="B15" s="45"/>
      <c r="C15" s="52" t="s">
        <v>29</v>
      </c>
      <c r="D15" s="53" t="s">
        <v>27</v>
      </c>
      <c r="E15" s="53">
        <v>1</v>
      </c>
      <c r="F15" s="48">
        <v>79.06</v>
      </c>
      <c r="G15" s="49">
        <f>F15*E15</f>
        <v>79.06</v>
      </c>
      <c r="H15" s="50">
        <f>F15-F15*H$13</f>
        <v>67.2</v>
      </c>
      <c r="I15" s="49">
        <f>H15*E15</f>
        <v>67.2</v>
      </c>
      <c r="J15" s="51"/>
    </row>
    <row r="16" spans="1:10" s="18" customFormat="1" ht="13.5" customHeight="1">
      <c r="A16" s="45" t="s">
        <v>30</v>
      </c>
      <c r="B16" s="45" t="s">
        <v>31</v>
      </c>
      <c r="C16" s="46" t="s">
        <v>32</v>
      </c>
      <c r="D16" s="54" t="s">
        <v>27</v>
      </c>
      <c r="E16" s="54">
        <v>23</v>
      </c>
      <c r="F16" s="48">
        <v>79.06</v>
      </c>
      <c r="G16" s="49">
        <f>F16*E16</f>
        <v>1818.38</v>
      </c>
      <c r="H16" s="50">
        <f>F16-F16*H$13</f>
        <v>67.2</v>
      </c>
      <c r="I16" s="49">
        <f>H16*E16</f>
        <v>1545.6000000000001</v>
      </c>
      <c r="J16" s="51"/>
    </row>
    <row r="17" spans="1:10" s="18" customFormat="1" ht="13.5" customHeight="1">
      <c r="A17" s="45" t="s">
        <v>33</v>
      </c>
      <c r="B17" s="45" t="s">
        <v>34</v>
      </c>
      <c r="C17" s="46" t="s">
        <v>35</v>
      </c>
      <c r="D17" s="47" t="s">
        <v>27</v>
      </c>
      <c r="E17" s="47">
        <v>1</v>
      </c>
      <c r="F17" s="48">
        <v>1889.76</v>
      </c>
      <c r="G17" s="49">
        <f>F17*E17</f>
        <v>1889.76</v>
      </c>
      <c r="H17" s="50">
        <f>F17-F17*H$13</f>
        <v>1606.3</v>
      </c>
      <c r="I17" s="49">
        <f>H17*E17</f>
        <v>1606.3</v>
      </c>
      <c r="J17" s="51"/>
    </row>
    <row r="18" spans="1:10" s="18" customFormat="1" ht="13.5" customHeight="1">
      <c r="A18" s="45" t="s">
        <v>36</v>
      </c>
      <c r="B18" s="45"/>
      <c r="C18" s="52" t="s">
        <v>37</v>
      </c>
      <c r="D18" s="53" t="s">
        <v>27</v>
      </c>
      <c r="E18" s="53">
        <v>1</v>
      </c>
      <c r="F18" s="55" t="s">
        <v>12</v>
      </c>
      <c r="G18" s="49">
        <f>F18*E18</f>
        <v>0</v>
      </c>
      <c r="H18" s="50" t="str">
        <f>F18</f>
        <v> </v>
      </c>
      <c r="I18" s="49">
        <f>H18*E18</f>
        <v>0</v>
      </c>
      <c r="J18" s="51"/>
    </row>
    <row r="19" spans="1:10" s="18" customFormat="1" ht="13.5" customHeight="1">
      <c r="A19" s="45" t="s">
        <v>38</v>
      </c>
      <c r="B19" s="45"/>
      <c r="C19" s="56" t="s">
        <v>39</v>
      </c>
      <c r="D19" s="57" t="s">
        <v>27</v>
      </c>
      <c r="E19" s="57">
        <v>1</v>
      </c>
      <c r="F19" s="58">
        <v>194.92</v>
      </c>
      <c r="G19" s="49">
        <f>F19*E19</f>
        <v>194.92</v>
      </c>
      <c r="H19" s="50">
        <f>F19</f>
        <v>194.92</v>
      </c>
      <c r="I19" s="49">
        <f>H19*E19</f>
        <v>194.92</v>
      </c>
      <c r="J19" s="51"/>
    </row>
    <row r="20" spans="1:10" s="18" customFormat="1" ht="13.5" customHeight="1">
      <c r="A20" s="45" t="s">
        <v>40</v>
      </c>
      <c r="B20" s="45"/>
      <c r="C20" s="56" t="s">
        <v>41</v>
      </c>
      <c r="D20" s="57" t="s">
        <v>42</v>
      </c>
      <c r="E20" s="57">
        <v>3.15</v>
      </c>
      <c r="F20" s="58">
        <v>93.68</v>
      </c>
      <c r="G20" s="49">
        <f>F20*E20</f>
        <v>295.09</v>
      </c>
      <c r="H20" s="50">
        <f>F20</f>
        <v>93.68</v>
      </c>
      <c r="I20" s="49">
        <f>H20*E20</f>
        <v>295.09</v>
      </c>
      <c r="J20" s="51"/>
    </row>
    <row r="21" spans="1:10" s="18" customFormat="1" ht="13.5" customHeight="1">
      <c r="A21" s="45" t="s">
        <v>43</v>
      </c>
      <c r="B21" s="45"/>
      <c r="C21" s="59" t="s">
        <v>44</v>
      </c>
      <c r="D21" s="57" t="s">
        <v>42</v>
      </c>
      <c r="E21" s="57">
        <v>1.12</v>
      </c>
      <c r="F21" s="58">
        <v>114.48</v>
      </c>
      <c r="G21" s="49">
        <f>F21*E21</f>
        <v>128.22</v>
      </c>
      <c r="H21" s="50">
        <f>F21</f>
        <v>114.48</v>
      </c>
      <c r="I21" s="49">
        <f>H21*E21</f>
        <v>128.22</v>
      </c>
      <c r="J21" s="51"/>
    </row>
    <row r="22" spans="1:10" s="18" customFormat="1" ht="13.5" customHeight="1">
      <c r="A22" s="45" t="s">
        <v>45</v>
      </c>
      <c r="B22" s="45"/>
      <c r="C22" s="56" t="s">
        <v>46</v>
      </c>
      <c r="D22" s="57" t="s">
        <v>42</v>
      </c>
      <c r="E22" s="57">
        <v>0.35</v>
      </c>
      <c r="F22" s="58">
        <v>116.53</v>
      </c>
      <c r="G22" s="49">
        <f>F22*E22</f>
        <v>40.79</v>
      </c>
      <c r="H22" s="50">
        <f>F22</f>
        <v>116.53</v>
      </c>
      <c r="I22" s="49">
        <f>H22*E22</f>
        <v>40.79</v>
      </c>
      <c r="J22" s="51"/>
    </row>
    <row r="23" spans="1:10" s="18" customFormat="1" ht="13.5" customHeight="1">
      <c r="A23" s="60"/>
      <c r="B23" s="60"/>
      <c r="C23" s="61" t="s">
        <v>3</v>
      </c>
      <c r="D23" s="62"/>
      <c r="E23" s="63"/>
      <c r="F23" s="64"/>
      <c r="G23" s="65">
        <f>SUM(G14:G22)</f>
        <v>10906.02</v>
      </c>
      <c r="H23" s="66"/>
      <c r="I23" s="65">
        <f>SUM(I14:I22)</f>
        <v>9368.95</v>
      </c>
      <c r="J23" s="67"/>
    </row>
    <row r="24" spans="1:10" s="18" customFormat="1" ht="13.5" customHeight="1">
      <c r="A24" s="60"/>
      <c r="B24" s="60"/>
      <c r="C24" s="68" t="s">
        <v>47</v>
      </c>
      <c r="D24" s="69"/>
      <c r="E24" s="70"/>
      <c r="F24" s="71"/>
      <c r="G24" s="65">
        <f>G23*18%</f>
        <v>1963.08</v>
      </c>
      <c r="H24" s="66"/>
      <c r="I24" s="65">
        <f>I23*18%</f>
        <v>1686.41</v>
      </c>
      <c r="J24" s="67"/>
    </row>
    <row r="25" spans="1:10" s="18" customFormat="1" ht="13.5" customHeight="1">
      <c r="A25" s="60"/>
      <c r="B25" s="60"/>
      <c r="C25" s="68" t="s">
        <v>48</v>
      </c>
      <c r="D25" s="69"/>
      <c r="E25" s="69"/>
      <c r="F25" s="71"/>
      <c r="G25" s="65">
        <f>G24+G23</f>
        <v>12869.1</v>
      </c>
      <c r="H25" s="66"/>
      <c r="I25" s="65">
        <f>I24+I23</f>
        <v>11055.36</v>
      </c>
      <c r="J25" s="67"/>
    </row>
    <row r="26" spans="1:10" s="18" customFormat="1" ht="13.5" customHeight="1">
      <c r="A26" s="60"/>
      <c r="B26" s="60"/>
      <c r="C26" s="72"/>
      <c r="D26" s="72"/>
      <c r="E26" s="72"/>
      <c r="F26" s="73"/>
      <c r="G26" s="67"/>
      <c r="H26" s="67"/>
      <c r="I26" s="67"/>
      <c r="J26" s="67"/>
    </row>
    <row r="27" spans="1:13" ht="12.75" customHeight="1">
      <c r="A27" s="32" t="s">
        <v>49</v>
      </c>
      <c r="B27" s="60"/>
      <c r="C27" s="74"/>
      <c r="E27" s="33"/>
      <c r="F27" s="33"/>
      <c r="G27" s="33"/>
      <c r="H27" s="33"/>
      <c r="I27" s="33"/>
      <c r="J27" s="34"/>
      <c r="K27" s="18"/>
      <c r="L27" s="18"/>
      <c r="M27" s="18"/>
    </row>
    <row r="28" spans="1:13" ht="13.5" customHeight="1">
      <c r="A28" s="35" t="s">
        <v>15</v>
      </c>
      <c r="B28" s="36" t="s">
        <v>16</v>
      </c>
      <c r="C28" s="36" t="s">
        <v>17</v>
      </c>
      <c r="D28" s="36" t="s">
        <v>18</v>
      </c>
      <c r="E28" s="36" t="s">
        <v>19</v>
      </c>
      <c r="F28" s="35" t="s">
        <v>20</v>
      </c>
      <c r="G28" s="35"/>
      <c r="H28" s="35" t="s">
        <v>21</v>
      </c>
      <c r="I28" s="35"/>
      <c r="J28" s="37"/>
      <c r="K28" s="35" t="s">
        <v>21</v>
      </c>
      <c r="L28" s="18"/>
      <c r="M28" s="18"/>
    </row>
    <row r="29" spans="1:13" ht="12.75" customHeight="1">
      <c r="A29" s="35"/>
      <c r="B29" s="36"/>
      <c r="C29" s="36"/>
      <c r="D29" s="36"/>
      <c r="E29" s="36"/>
      <c r="F29" s="38" t="s">
        <v>22</v>
      </c>
      <c r="G29" s="39" t="s">
        <v>23</v>
      </c>
      <c r="H29" s="38" t="s">
        <v>22</v>
      </c>
      <c r="I29" s="39" t="s">
        <v>23</v>
      </c>
      <c r="J29" s="40"/>
      <c r="K29" s="39" t="s">
        <v>23</v>
      </c>
      <c r="L29" s="18"/>
      <c r="M29" s="18"/>
    </row>
    <row r="30" spans="1:13" ht="12.75">
      <c r="A30" s="35"/>
      <c r="B30" s="36"/>
      <c r="C30" s="36"/>
      <c r="D30" s="36"/>
      <c r="E30" s="36"/>
      <c r="F30" s="41"/>
      <c r="G30" s="42" t="s">
        <v>50</v>
      </c>
      <c r="H30" s="43">
        <f>H3</f>
        <v>0.15</v>
      </c>
      <c r="I30" s="42" t="s">
        <v>50</v>
      </c>
      <c r="J30" s="44"/>
      <c r="K30" s="42" t="s">
        <v>51</v>
      </c>
      <c r="L30" s="18"/>
      <c r="M30" s="18"/>
    </row>
    <row r="31" spans="1:13" ht="12.75">
      <c r="A31" s="35"/>
      <c r="B31" s="36">
        <v>16330</v>
      </c>
      <c r="C31" s="75" t="s">
        <v>52</v>
      </c>
      <c r="D31" s="36" t="s">
        <v>27</v>
      </c>
      <c r="E31" s="36">
        <v>11</v>
      </c>
      <c r="F31" s="41">
        <v>8.87</v>
      </c>
      <c r="G31" s="76">
        <f>F31*E31</f>
        <v>97.57</v>
      </c>
      <c r="H31" s="77">
        <f>F31-F31*H$30</f>
        <v>7.54</v>
      </c>
      <c r="I31" s="78">
        <f>H31*E31</f>
        <v>82.94</v>
      </c>
      <c r="J31" s="44"/>
      <c r="K31" s="79">
        <f>I31*H$5</f>
        <v>5308.16</v>
      </c>
      <c r="L31" s="18"/>
      <c r="M31" s="18"/>
    </row>
    <row r="32" spans="1:13" ht="12.75">
      <c r="A32" s="35"/>
      <c r="B32" s="36">
        <v>15768</v>
      </c>
      <c r="C32" s="75" t="s">
        <v>53</v>
      </c>
      <c r="D32" s="36" t="s">
        <v>27</v>
      </c>
      <c r="E32" s="36">
        <v>11</v>
      </c>
      <c r="F32" s="41">
        <v>8.87</v>
      </c>
      <c r="G32" s="76">
        <f>F32*E32</f>
        <v>97.57</v>
      </c>
      <c r="H32" s="77">
        <f>F32-F32*H$30</f>
        <v>7.54</v>
      </c>
      <c r="I32" s="78">
        <f>H32*E32</f>
        <v>82.94</v>
      </c>
      <c r="J32" s="44"/>
      <c r="K32" s="79">
        <f>I32*H$5</f>
        <v>5308.16</v>
      </c>
      <c r="L32" s="18"/>
      <c r="M32" s="18"/>
    </row>
    <row r="33" spans="1:13" ht="21.75" customHeight="1">
      <c r="A33" s="45" t="s">
        <v>25</v>
      </c>
      <c r="B33" s="80" t="s">
        <v>54</v>
      </c>
      <c r="C33" s="52" t="s">
        <v>55</v>
      </c>
      <c r="D33" s="47" t="s">
        <v>27</v>
      </c>
      <c r="E33" s="47">
        <v>43</v>
      </c>
      <c r="F33" s="81">
        <v>9.19</v>
      </c>
      <c r="G33" s="82">
        <f>F33*E33</f>
        <v>395.16999999999996</v>
      </c>
      <c r="H33" s="77">
        <f>F33-F33*H$30</f>
        <v>7.812</v>
      </c>
      <c r="I33" s="82">
        <f>H33*E33</f>
        <v>335.916</v>
      </c>
      <c r="J33" s="83"/>
      <c r="K33" s="79">
        <f>I33*H$5</f>
        <v>21498.62</v>
      </c>
      <c r="L33" s="18"/>
      <c r="M33" s="18"/>
    </row>
    <row r="34" spans="1:13" ht="22.5" customHeight="1">
      <c r="A34" s="45" t="s">
        <v>28</v>
      </c>
      <c r="B34" s="80" t="s">
        <v>56</v>
      </c>
      <c r="C34" s="46" t="s">
        <v>57</v>
      </c>
      <c r="D34" s="47" t="s">
        <v>27</v>
      </c>
      <c r="E34" s="47">
        <v>1</v>
      </c>
      <c r="F34" s="84">
        <v>17.76</v>
      </c>
      <c r="G34" s="82">
        <f>F34*E34</f>
        <v>17.76</v>
      </c>
      <c r="H34" s="77">
        <f>F34-F34*H$30</f>
        <v>15.096000000000002</v>
      </c>
      <c r="I34" s="82">
        <f>H34*E34</f>
        <v>15.096000000000002</v>
      </c>
      <c r="J34" s="83"/>
      <c r="K34" s="79">
        <f>I34*H$5</f>
        <v>966.14</v>
      </c>
      <c r="L34" s="18"/>
      <c r="M34" s="18"/>
    </row>
    <row r="35" spans="1:13" ht="13.5" customHeight="1">
      <c r="A35" s="45" t="s">
        <v>30</v>
      </c>
      <c r="B35" s="80" t="s">
        <v>58</v>
      </c>
      <c r="C35" s="46" t="s">
        <v>59</v>
      </c>
      <c r="D35" s="47" t="s">
        <v>27</v>
      </c>
      <c r="E35" s="47">
        <v>1</v>
      </c>
      <c r="F35" s="81">
        <v>22.416</v>
      </c>
      <c r="G35" s="82">
        <f>F35*E35</f>
        <v>22.416</v>
      </c>
      <c r="H35" s="77">
        <f>F35-F35*H$30</f>
        <v>19.054</v>
      </c>
      <c r="I35" s="82">
        <f>H35*E35</f>
        <v>19.054</v>
      </c>
      <c r="J35" s="83"/>
      <c r="K35" s="79">
        <f>I35*H$5</f>
        <v>1219.46</v>
      </c>
      <c r="L35" s="18"/>
      <c r="M35" s="18"/>
    </row>
    <row r="36" spans="1:13" ht="13.5" customHeight="1">
      <c r="A36" s="45" t="s">
        <v>33</v>
      </c>
      <c r="B36" s="80" t="s">
        <v>60</v>
      </c>
      <c r="C36" s="46" t="s">
        <v>61</v>
      </c>
      <c r="D36" s="47" t="s">
        <v>27</v>
      </c>
      <c r="E36" s="47">
        <v>91</v>
      </c>
      <c r="F36" s="84">
        <v>0.911</v>
      </c>
      <c r="G36" s="82">
        <f>F36*E36</f>
        <v>82.901</v>
      </c>
      <c r="H36" s="77">
        <f>F36-F36*H$30</f>
        <v>0.774</v>
      </c>
      <c r="I36" s="82">
        <f>H36*E36</f>
        <v>70.434</v>
      </c>
      <c r="J36" s="83"/>
      <c r="K36" s="79">
        <f>I36*H$5</f>
        <v>4507.78</v>
      </c>
      <c r="L36" s="18"/>
      <c r="M36" s="18"/>
    </row>
    <row r="37" spans="1:13" ht="13.5" customHeight="1">
      <c r="A37" s="45" t="s">
        <v>36</v>
      </c>
      <c r="B37" s="80" t="s">
        <v>62</v>
      </c>
      <c r="C37" s="52" t="s">
        <v>63</v>
      </c>
      <c r="D37" s="53" t="s">
        <v>27</v>
      </c>
      <c r="E37" s="53">
        <v>1</v>
      </c>
      <c r="F37" s="84">
        <v>0.81</v>
      </c>
      <c r="G37" s="82">
        <f>F37*E37</f>
        <v>0.81</v>
      </c>
      <c r="H37" s="77">
        <f>F37-F37*H$30</f>
        <v>0.689</v>
      </c>
      <c r="I37" s="82">
        <f>H37*E37</f>
        <v>0.689</v>
      </c>
      <c r="J37" s="83"/>
      <c r="K37" s="79">
        <f>I37*H$5</f>
        <v>44.1</v>
      </c>
      <c r="L37" s="83"/>
      <c r="M37" s="14"/>
    </row>
    <row r="38" spans="1:13" ht="13.5" customHeight="1">
      <c r="A38" s="45" t="s">
        <v>38</v>
      </c>
      <c r="B38" s="80" t="s">
        <v>64</v>
      </c>
      <c r="C38" s="52" t="s">
        <v>65</v>
      </c>
      <c r="D38" s="85" t="s">
        <v>27</v>
      </c>
      <c r="E38" s="85">
        <v>3</v>
      </c>
      <c r="F38" s="84">
        <v>16.51</v>
      </c>
      <c r="G38" s="82">
        <f>F38*E38</f>
        <v>49.53</v>
      </c>
      <c r="H38" s="77">
        <f>F38-F38*H$30</f>
        <v>14.034</v>
      </c>
      <c r="I38" s="82">
        <f>H38*E38</f>
        <v>42.102000000000004</v>
      </c>
      <c r="J38" s="83"/>
      <c r="K38" s="79">
        <f>I38*H$5</f>
        <v>2694.53</v>
      </c>
      <c r="L38" s="18"/>
      <c r="M38" s="18"/>
    </row>
    <row r="39" spans="1:13" ht="13.5" customHeight="1">
      <c r="A39" s="45" t="s">
        <v>40</v>
      </c>
      <c r="B39" s="80" t="s">
        <v>66</v>
      </c>
      <c r="C39" s="52" t="s">
        <v>67</v>
      </c>
      <c r="D39" s="47" t="s">
        <v>27</v>
      </c>
      <c r="E39" s="47">
        <v>2</v>
      </c>
      <c r="F39" s="84">
        <v>7.45</v>
      </c>
      <c r="G39" s="82">
        <f>F39*E39</f>
        <v>14.9</v>
      </c>
      <c r="H39" s="77">
        <f>F39-F39*H$30</f>
        <v>6.333</v>
      </c>
      <c r="I39" s="82">
        <f>H39*E39</f>
        <v>12.666</v>
      </c>
      <c r="J39" s="83"/>
      <c r="K39" s="79">
        <f>I39*H$5</f>
        <v>810.62</v>
      </c>
      <c r="L39" s="18"/>
      <c r="M39" s="18"/>
    </row>
    <row r="40" spans="1:11" ht="13.5" customHeight="1">
      <c r="A40" s="45" t="s">
        <v>43</v>
      </c>
      <c r="B40" s="80" t="s">
        <v>68</v>
      </c>
      <c r="C40" s="52" t="s">
        <v>69</v>
      </c>
      <c r="D40" s="53" t="s">
        <v>27</v>
      </c>
      <c r="E40" s="53">
        <v>22</v>
      </c>
      <c r="F40" s="84">
        <v>0.1</v>
      </c>
      <c r="G40" s="82">
        <f>F40*E40</f>
        <v>2.2</v>
      </c>
      <c r="H40" s="77">
        <f>F40-F40*H$30</f>
        <v>0.085</v>
      </c>
      <c r="I40" s="82">
        <f>H40*E40</f>
        <v>1.87</v>
      </c>
      <c r="J40" s="83"/>
      <c r="K40" s="79">
        <f>I40*H$5</f>
        <v>119.68</v>
      </c>
    </row>
    <row r="41" spans="1:11" ht="13.5" customHeight="1">
      <c r="A41" s="45" t="s">
        <v>45</v>
      </c>
      <c r="B41" s="80" t="s">
        <v>70</v>
      </c>
      <c r="C41" s="52" t="s">
        <v>71</v>
      </c>
      <c r="D41" s="53" t="s">
        <v>27</v>
      </c>
      <c r="E41" s="53">
        <v>3</v>
      </c>
      <c r="F41" s="84">
        <v>0.122</v>
      </c>
      <c r="G41" s="82">
        <f>F41*E41</f>
        <v>0.366</v>
      </c>
      <c r="H41" s="77">
        <f>F41-F41*H$30</f>
        <v>0.104</v>
      </c>
      <c r="I41" s="82">
        <f>H41*E41</f>
        <v>0.312</v>
      </c>
      <c r="J41" s="83"/>
      <c r="K41" s="79">
        <f>I41*H$5</f>
        <v>19.97</v>
      </c>
    </row>
    <row r="42" spans="1:11" ht="13.5" customHeight="1">
      <c r="A42" s="45" t="s">
        <v>72</v>
      </c>
      <c r="B42" s="80" t="s">
        <v>73</v>
      </c>
      <c r="C42" s="52" t="s">
        <v>74</v>
      </c>
      <c r="D42" s="47" t="s">
        <v>27</v>
      </c>
      <c r="E42" s="47">
        <f>(E36+E37)*2-E41-E40</f>
        <v>159</v>
      </c>
      <c r="F42" s="84">
        <v>0.11</v>
      </c>
      <c r="G42" s="82">
        <f>F42*E42</f>
        <v>17.49</v>
      </c>
      <c r="H42" s="77">
        <f>F42-F42*H$30</f>
        <v>0.094</v>
      </c>
      <c r="I42" s="82">
        <f>H42*E42</f>
        <v>14.946</v>
      </c>
      <c r="J42" s="83"/>
      <c r="K42" s="79">
        <f>I42*H$5</f>
        <v>956.54</v>
      </c>
    </row>
    <row r="43" spans="1:11" ht="13.5" customHeight="1">
      <c r="A43" s="45" t="s">
        <v>75</v>
      </c>
      <c r="B43" s="80" t="s">
        <v>76</v>
      </c>
      <c r="C43" s="52" t="s">
        <v>77</v>
      </c>
      <c r="D43" s="47" t="s">
        <v>27</v>
      </c>
      <c r="E43" s="47">
        <f>E42</f>
        <v>159</v>
      </c>
      <c r="F43" s="84">
        <v>0.035</v>
      </c>
      <c r="G43" s="82">
        <f>F43*E43</f>
        <v>5.565</v>
      </c>
      <c r="H43" s="77">
        <f>F43-F43*H$30</f>
        <v>0.03</v>
      </c>
      <c r="I43" s="82">
        <f>H43*E43</f>
        <v>4.77</v>
      </c>
      <c r="J43" s="83"/>
      <c r="K43" s="79">
        <f>I43*H$5</f>
        <v>305.28</v>
      </c>
    </row>
    <row r="44" spans="1:11" ht="12.75">
      <c r="A44" s="45" t="s">
        <v>78</v>
      </c>
      <c r="B44" s="86">
        <v>15130</v>
      </c>
      <c r="C44" s="87" t="s">
        <v>79</v>
      </c>
      <c r="D44" s="47" t="s">
        <v>27</v>
      </c>
      <c r="E44" s="88">
        <v>1</v>
      </c>
      <c r="F44" s="81">
        <v>38.44</v>
      </c>
      <c r="G44" s="82">
        <f>F44*E44</f>
        <v>38.44</v>
      </c>
      <c r="H44" s="77">
        <f>F44-F44*H$30</f>
        <v>32.674</v>
      </c>
      <c r="I44" s="82">
        <f>H44*E44</f>
        <v>32.674</v>
      </c>
      <c r="K44" s="79">
        <f>I44*H$5</f>
        <v>2091.14</v>
      </c>
    </row>
    <row r="45" spans="1:11" ht="12.75">
      <c r="A45" s="45" t="s">
        <v>80</v>
      </c>
      <c r="B45" s="54" t="s">
        <v>81</v>
      </c>
      <c r="C45" s="52" t="s">
        <v>82</v>
      </c>
      <c r="D45" s="53" t="s">
        <v>27</v>
      </c>
      <c r="E45" s="47">
        <v>1</v>
      </c>
      <c r="F45" s="84">
        <v>0.85</v>
      </c>
      <c r="G45" s="82">
        <f>F45*E45</f>
        <v>0.85</v>
      </c>
      <c r="H45" s="77">
        <f>F45-F45*H$30</f>
        <v>0.723</v>
      </c>
      <c r="I45" s="82">
        <f>H45*E45</f>
        <v>0.723</v>
      </c>
      <c r="K45" s="79">
        <f>I45*H$5</f>
        <v>46.27</v>
      </c>
    </row>
    <row r="46" spans="1:11" ht="25.5" customHeight="1">
      <c r="A46" s="45" t="s">
        <v>83</v>
      </c>
      <c r="B46" s="80" t="s">
        <v>84</v>
      </c>
      <c r="C46" s="52" t="s">
        <v>85</v>
      </c>
      <c r="D46" s="53" t="s">
        <v>27</v>
      </c>
      <c r="E46" s="53">
        <v>1</v>
      </c>
      <c r="F46" s="84">
        <v>1064</v>
      </c>
      <c r="G46" s="82">
        <f>F46*E46</f>
        <v>1064</v>
      </c>
      <c r="H46" s="77">
        <f>F46-F46*H$30</f>
        <v>904.4</v>
      </c>
      <c r="I46" s="82">
        <f>H46*E46</f>
        <v>904.4</v>
      </c>
      <c r="J46" s="83"/>
      <c r="K46" s="79">
        <f>I46*H$5</f>
        <v>57881.6</v>
      </c>
    </row>
    <row r="47" spans="1:11" ht="13.5" customHeight="1">
      <c r="A47" s="45" t="s">
        <v>86</v>
      </c>
      <c r="B47" s="80" t="s">
        <v>87</v>
      </c>
      <c r="C47" s="52" t="s">
        <v>88</v>
      </c>
      <c r="D47" s="53" t="s">
        <v>27</v>
      </c>
      <c r="E47" s="53">
        <v>4</v>
      </c>
      <c r="F47" s="89">
        <v>0.656</v>
      </c>
      <c r="G47" s="82">
        <f>F47*E47</f>
        <v>2.64</v>
      </c>
      <c r="H47" s="77">
        <f>F47-F47*H$30</f>
        <v>0.561</v>
      </c>
      <c r="I47" s="82">
        <f>H47*E47</f>
        <v>2.244</v>
      </c>
      <c r="J47" s="83"/>
      <c r="K47" s="79">
        <f>I47*H$5</f>
        <v>143.62</v>
      </c>
    </row>
    <row r="48" spans="1:11" ht="13.5" customHeight="1">
      <c r="A48" s="90"/>
      <c r="B48" s="90"/>
      <c r="C48" s="61" t="s">
        <v>3</v>
      </c>
      <c r="D48" s="62"/>
      <c r="E48" s="63"/>
      <c r="F48" s="91"/>
      <c r="G48" s="92">
        <f>SUM(G33:G47)</f>
        <v>1715.038</v>
      </c>
      <c r="H48" s="93"/>
      <c r="I48" s="92">
        <f>SUM(I33:I47)</f>
        <v>1457.896</v>
      </c>
      <c r="J48" s="94"/>
      <c r="K48" s="65">
        <f>SUM(K33:K47)</f>
        <v>93305.34999999999</v>
      </c>
    </row>
    <row r="49" spans="1:11" ht="13.5" customHeight="1">
      <c r="A49" s="90"/>
      <c r="B49" s="90"/>
      <c r="C49" s="68" t="s">
        <v>47</v>
      </c>
      <c r="D49" s="69"/>
      <c r="E49" s="70"/>
      <c r="F49" s="95"/>
      <c r="G49" s="92">
        <f>G48*18%</f>
        <v>308.707</v>
      </c>
      <c r="H49" s="93"/>
      <c r="I49" s="92">
        <f>I48*18%</f>
        <v>262.421</v>
      </c>
      <c r="J49" s="94"/>
      <c r="K49" s="65">
        <f>K48*18%</f>
        <v>16794.96</v>
      </c>
    </row>
    <row r="50" spans="1:11" ht="13.5" customHeight="1">
      <c r="A50" s="90"/>
      <c r="B50" s="90"/>
      <c r="C50" s="68" t="s">
        <v>48</v>
      </c>
      <c r="D50" s="69"/>
      <c r="E50" s="69"/>
      <c r="F50" s="95"/>
      <c r="G50" s="92">
        <f>G49+G48</f>
        <v>2023.745</v>
      </c>
      <c r="H50" s="93"/>
      <c r="I50" s="92">
        <f>I49+I48</f>
        <v>1720.317</v>
      </c>
      <c r="J50" s="94"/>
      <c r="K50" s="65">
        <f>K49+K48</f>
        <v>110100.31</v>
      </c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9:C9"/>
    <mergeCell ref="A11:A13"/>
    <mergeCell ref="B11:B13"/>
    <mergeCell ref="C11:C13"/>
    <mergeCell ref="D11:D13"/>
    <mergeCell ref="E11:E13"/>
    <mergeCell ref="F11:G11"/>
    <mergeCell ref="H11:I11"/>
    <mergeCell ref="A28:A30"/>
    <mergeCell ref="B28:B30"/>
    <mergeCell ref="C28:C30"/>
    <mergeCell ref="D28:D30"/>
    <mergeCell ref="E28:E30"/>
    <mergeCell ref="F28:G28"/>
    <mergeCell ref="H28:I28"/>
  </mergeCells>
  <hyperlinks>
    <hyperlink ref="A9" r:id="rId1" display="Тел. 8905-383-12-00 факс 8452-744-083 e-mail: 744083@mail.ru"/>
  </hyperlinks>
  <printOptions horizontalCentered="1"/>
  <pageMargins left="0.19652777777777777" right="0.19652777777777777" top="0.2902777777777778" bottom="0.7479166666666667" header="0.5118055555555555" footer="0.5118055555555555"/>
  <pageSetup horizontalDpi="300" verticalDpi="300" orientation="portrait" paperSize="9" scale="95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2011-12-09T10:04:55Z</cp:lastPrinted>
  <dcterms:created xsi:type="dcterms:W3CDTF">2006-01-10T07:59:56Z</dcterms:created>
  <dcterms:modified xsi:type="dcterms:W3CDTF">2017-01-12T06:26:45Z</dcterms:modified>
  <cp:category/>
  <cp:version/>
  <cp:contentType/>
  <cp:contentStatus/>
  <cp:revision>8</cp:revision>
</cp:coreProperties>
</file>