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<sst xmlns="http://schemas.openxmlformats.org/spreadsheetml/2006/main" count="129" uniqueCount="79">
  <si>
    <t>стандарт</t>
  </si>
  <si>
    <t>премиум</t>
  </si>
  <si>
    <r>
      <t xml:space="preserve">ЖВП-6,4  </t>
    </r>
    <r>
      <rPr>
        <b/>
        <sz val="12"/>
        <color indexed="10"/>
        <rFont val="Arial Cyr"/>
        <family val="2"/>
      </rPr>
      <t>(ПАО "БЕРДЯНСКИЕ ЖАТКИ") под МПн</t>
    </r>
  </si>
  <si>
    <t>Итого:</t>
  </si>
  <si>
    <r>
      <t xml:space="preserve">Ширина захвата  </t>
    </r>
    <r>
      <rPr>
        <b/>
        <sz val="10"/>
        <rFont val="Arial Cyr"/>
        <family val="2"/>
      </rPr>
      <t>6,4м</t>
    </r>
  </si>
  <si>
    <t>Укажите размер скидки</t>
  </si>
  <si>
    <t xml:space="preserve">с прижимными роликами    </t>
  </si>
  <si>
    <r>
      <t>Толщина бруса  5</t>
    </r>
    <r>
      <rPr>
        <b/>
        <sz val="10"/>
        <rFont val="Arial Cyr"/>
        <family val="2"/>
      </rPr>
      <t>мм</t>
    </r>
  </si>
  <si>
    <r>
      <t>Стоимость переоборудования</t>
    </r>
    <r>
      <rPr>
        <b/>
        <sz val="10"/>
        <rFont val="Arial Cyr"/>
        <family val="2"/>
      </rPr>
      <t xml:space="preserve"> 8000р.</t>
    </r>
  </si>
  <si>
    <t>Укажите курс ЕВРО</t>
  </si>
  <si>
    <t>Цены действительны до 01.10.2016г.</t>
  </si>
  <si>
    <t>Тел. 8905-383-12-00 факс 8452-744-083 e-mail: 744083@mail.ru</t>
  </si>
  <si>
    <t>1. Детали Российского производства.        Цены в рублях РФ.</t>
  </si>
  <si>
    <t xml:space="preserve">№ п/п </t>
  </si>
  <si>
    <t>Артикул</t>
  </si>
  <si>
    <t>Наименование товара</t>
  </si>
  <si>
    <t>Ед. Изм.</t>
  </si>
  <si>
    <t>Кол-во</t>
  </si>
  <si>
    <t>Розница</t>
  </si>
  <si>
    <t>Опт</t>
  </si>
  <si>
    <t>Цена</t>
  </si>
  <si>
    <t>Сумма</t>
  </si>
  <si>
    <t>Руб.</t>
  </si>
  <si>
    <t>Консоль ДОН-1500</t>
  </si>
  <si>
    <t>шт.</t>
  </si>
  <si>
    <t>1</t>
  </si>
  <si>
    <t>Пластина 4*30*700</t>
  </si>
  <si>
    <t>2</t>
  </si>
  <si>
    <t>15150-02</t>
  </si>
  <si>
    <t>Полоса 6мм</t>
  </si>
  <si>
    <t>3</t>
  </si>
  <si>
    <t>Полоса 1х30х256</t>
  </si>
  <si>
    <t>4</t>
  </si>
  <si>
    <t>12780</t>
  </si>
  <si>
    <t>Шкив привода Ø200</t>
  </si>
  <si>
    <t>5</t>
  </si>
  <si>
    <t>TEXACO минеральная смазка MULTIFAK EP 2-0,4 KG</t>
  </si>
  <si>
    <t>6</t>
  </si>
  <si>
    <t>Болт М10х35 ГОСТ 7805-70/7798-70 (кл.пр.5.8)</t>
  </si>
  <si>
    <t>7</t>
  </si>
  <si>
    <t>Гайка М10 ГОСТ  5915-70  (кл.пр.6)</t>
  </si>
  <si>
    <t>НДС 18%</t>
  </si>
  <si>
    <t>ВСЕГО:</t>
  </si>
  <si>
    <t>2. Детали производства Германии.      Цены в Евро.</t>
  </si>
  <si>
    <t>евро</t>
  </si>
  <si>
    <t>руб</t>
  </si>
  <si>
    <t>Прижимной ролик R1</t>
  </si>
  <si>
    <t>Прижимной ролик R2</t>
  </si>
  <si>
    <t>16500.01</t>
  </si>
  <si>
    <t>Палец двойной 12мм., закрытый, черный</t>
  </si>
  <si>
    <t>10701.01</t>
  </si>
  <si>
    <t>Направляющий палец двойной 12 мм., усиленный</t>
  </si>
  <si>
    <t>10961</t>
  </si>
  <si>
    <t>Сегмент Про-Кат с грубой насечкой</t>
  </si>
  <si>
    <t>13935</t>
  </si>
  <si>
    <t>Зачисточный сегмент ножа</t>
  </si>
  <si>
    <t>13533</t>
  </si>
  <si>
    <t>Спинка ножа на 31 сегмент (2400мм)</t>
  </si>
  <si>
    <t>10926</t>
  </si>
  <si>
    <t>Соединитель ножа 21*6</t>
  </si>
  <si>
    <t>10067</t>
  </si>
  <si>
    <t>Болт М6*18 для соединительной пластины ножа жатки</t>
  </si>
  <si>
    <t>8</t>
  </si>
  <si>
    <t>10072</t>
  </si>
  <si>
    <t>Болт М6*28 для планок головки ножа  жатки</t>
  </si>
  <si>
    <t>9</t>
  </si>
  <si>
    <t>10931</t>
  </si>
  <si>
    <t>Болт зубчатый М6*16 для крепления сегментов</t>
  </si>
  <si>
    <t>10</t>
  </si>
  <si>
    <t>13961</t>
  </si>
  <si>
    <t>Гайка с фланцем крепления сегментов</t>
  </si>
  <si>
    <t>11</t>
  </si>
  <si>
    <t>Головка ножа  ЖВП 6,4</t>
  </si>
  <si>
    <t>12</t>
  </si>
  <si>
    <t>14686.01</t>
  </si>
  <si>
    <t>Смазочный ниппель 90</t>
  </si>
  <si>
    <t>13</t>
  </si>
  <si>
    <t>02908</t>
  </si>
  <si>
    <t>Привод ножа модульный,Pro-Drivе 85 МvvGKF стк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</si>
</sst>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&quot;р.&quot;_-;\-* #,##0.00&quot;р.&quot;_-;_-* \-??&quot;р.&quot;_-;_-@_-"/>
    <numFmt numFmtId="166" formatCode="0%"/>
    <numFmt numFmtId="167" formatCode="DD/MM/YYYY"/>
    <numFmt numFmtId="168" formatCode="@"/>
    <numFmt numFmtId="169" formatCode="0.0000"/>
    <numFmt numFmtId="170" formatCode="#,##0.00"/>
    <numFmt numFmtId="171" formatCode="0.00"/>
    <numFmt numFmtId="172" formatCode="#,##0.000"/>
    <numFmt numFmtId="173" formatCode="0.000"/>
  </numFmts>
  <fonts count="2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4"/>
      <color indexed="10"/>
      <name val="Arial Cyr"/>
      <family val="2"/>
    </font>
    <font>
      <b/>
      <sz val="12"/>
      <color indexed="10"/>
      <name val="Arial Cyr"/>
      <family val="2"/>
    </font>
    <font>
      <b/>
      <sz val="14"/>
      <name val="Arial Cyr"/>
      <family val="2"/>
    </font>
    <font>
      <b/>
      <sz val="14"/>
      <color indexed="13"/>
      <name val="Arial Cyr"/>
      <family val="2"/>
    </font>
    <font>
      <b/>
      <sz val="10"/>
      <color indexed="10"/>
      <name val="Arial Cyr"/>
      <family val="2"/>
    </font>
    <font>
      <b/>
      <sz val="16"/>
      <color indexed="10"/>
      <name val="Arial Cyr"/>
      <family val="2"/>
    </font>
    <font>
      <sz val="12"/>
      <color indexed="13"/>
      <name val="Book Antiqua"/>
      <family val="1"/>
    </font>
    <font>
      <b/>
      <i/>
      <sz val="9"/>
      <name val="Arial Cyr"/>
      <family val="2"/>
    </font>
    <font>
      <b/>
      <sz val="11"/>
      <name val="Calibri"/>
      <family val="2"/>
    </font>
    <font>
      <sz val="10"/>
      <color indexed="12"/>
      <name val="Arial Cyr"/>
      <family val="2"/>
    </font>
    <font>
      <u val="single"/>
      <sz val="10"/>
      <color indexed="12"/>
      <name val="Arial Cyr"/>
      <family val="2"/>
    </font>
    <font>
      <i/>
      <sz val="9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sz val="10"/>
      <name val="Arial CYR"/>
      <family val="2"/>
    </font>
    <font>
      <sz val="9"/>
      <name val="Arial"/>
      <family val="2"/>
    </font>
    <font>
      <sz val="9"/>
      <color indexed="8"/>
      <name val="Arial Cyr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15" fillId="0" borderId="0" applyNumberFormat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0" fillId="0" borderId="0" xfId="0" applyFill="1" applyAlignment="1">
      <alignment vertical="center" wrapText="1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center" wrapText="1"/>
    </xf>
    <xf numFmtId="167" fontId="2" fillId="0" borderId="0" xfId="0" applyNumberFormat="1" applyFont="1" applyAlignment="1">
      <alignment horizontal="left" vertical="center" wrapText="1"/>
    </xf>
    <xf numFmtId="164" fontId="3" fillId="0" borderId="0" xfId="0" applyFont="1" applyAlignment="1">
      <alignment vertical="center" wrapText="1"/>
    </xf>
    <xf numFmtId="167" fontId="4" fillId="0" borderId="0" xfId="0" applyNumberFormat="1" applyFont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wrapText="1"/>
    </xf>
    <xf numFmtId="164" fontId="5" fillId="2" borderId="0" xfId="0" applyFont="1" applyFill="1" applyAlignment="1">
      <alignment vertical="center" wrapText="1"/>
    </xf>
    <xf numFmtId="164" fontId="7" fillId="0" borderId="0" xfId="0" applyFont="1" applyAlignment="1">
      <alignment vertical="center" wrapText="1"/>
    </xf>
    <xf numFmtId="164" fontId="5" fillId="2" borderId="0" xfId="0" applyFont="1" applyFill="1" applyBorder="1" applyAlignment="1">
      <alignment horizontal="left" vertical="center" wrapText="1"/>
    </xf>
    <xf numFmtId="165" fontId="5" fillId="2" borderId="0" xfId="17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 vertical="center" wrapText="1"/>
    </xf>
    <xf numFmtId="164" fontId="9" fillId="0" borderId="0" xfId="0" applyFont="1" applyBorder="1" applyAlignment="1">
      <alignment horizontal="left" vertical="center" wrapText="1"/>
    </xf>
    <xf numFmtId="166" fontId="10" fillId="0" borderId="0" xfId="0" applyNumberFormat="1" applyFont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 vertical="center"/>
    </xf>
    <xf numFmtId="168" fontId="0" fillId="0" borderId="0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169" fontId="10" fillId="0" borderId="0" xfId="19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Font="1" applyAlignment="1">
      <alignment vertical="center"/>
    </xf>
    <xf numFmtId="164" fontId="4" fillId="0" borderId="0" xfId="0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14" fillId="0" borderId="0" xfId="20" applyNumberFormat="1" applyFont="1" applyFill="1" applyBorder="1" applyAlignment="1" applyProtection="1">
      <alignment horizontal="left" vertical="center"/>
      <protection/>
    </xf>
    <xf numFmtId="164" fontId="16" fillId="0" borderId="0" xfId="0" applyFont="1" applyBorder="1" applyAlignment="1">
      <alignment vertical="center"/>
    </xf>
    <xf numFmtId="164" fontId="17" fillId="0" borderId="0" xfId="0" applyFont="1" applyBorder="1" applyAlignment="1">
      <alignment vertical="center" wrapText="1"/>
    </xf>
    <xf numFmtId="164" fontId="18" fillId="0" borderId="2" xfId="0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17" fillId="0" borderId="0" xfId="0" applyFont="1" applyFill="1" applyBorder="1" applyAlignment="1">
      <alignment vertical="center" wrapText="1"/>
    </xf>
    <xf numFmtId="164" fontId="18" fillId="0" borderId="3" xfId="0" applyFont="1" applyBorder="1" applyAlignment="1">
      <alignment horizontal="center" vertical="center" wrapText="1"/>
    </xf>
    <xf numFmtId="164" fontId="18" fillId="4" borderId="3" xfId="0" applyNumberFormat="1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center" vertical="center" wrapText="1"/>
    </xf>
    <xf numFmtId="164" fontId="19" fillId="0" borderId="4" xfId="0" applyFont="1" applyBorder="1" applyAlignment="1">
      <alignment horizontal="center" vertical="center" wrapText="1"/>
    </xf>
    <xf numFmtId="164" fontId="19" fillId="4" borderId="4" xfId="0" applyNumberFormat="1" applyFont="1" applyFill="1" applyBorder="1" applyAlignment="1">
      <alignment horizontal="center" vertical="center" wrapText="1"/>
    </xf>
    <xf numFmtId="166" fontId="19" fillId="0" borderId="4" xfId="0" applyNumberFormat="1" applyFont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left" vertical="center" wrapText="1"/>
    </xf>
    <xf numFmtId="170" fontId="0" fillId="4" borderId="2" xfId="0" applyNumberFormat="1" applyFont="1" applyFill="1" applyBorder="1" applyAlignment="1">
      <alignment horizontal="right" vertical="center" wrapText="1"/>
    </xf>
    <xf numFmtId="170" fontId="20" fillId="0" borderId="2" xfId="0" applyNumberFormat="1" applyFont="1" applyBorder="1" applyAlignment="1">
      <alignment horizontal="right" vertical="center" wrapText="1"/>
    </xf>
    <xf numFmtId="168" fontId="0" fillId="0" borderId="2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vertical="center" wrapText="1"/>
    </xf>
    <xf numFmtId="164" fontId="20" fillId="0" borderId="2" xfId="0" applyFont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Font="1" applyAlignment="1">
      <alignment vertical="center" wrapText="1"/>
    </xf>
    <xf numFmtId="170" fontId="0" fillId="0" borderId="0" xfId="0" applyNumberFormat="1" applyFont="1" applyAlignment="1">
      <alignment vertical="center" wrapText="1"/>
    </xf>
    <xf numFmtId="164" fontId="0" fillId="0" borderId="2" xfId="0" applyFont="1" applyFill="1" applyBorder="1" applyAlignment="1">
      <alignment vertical="center" wrapText="1"/>
    </xf>
    <xf numFmtId="164" fontId="0" fillId="0" borderId="2" xfId="0" applyFont="1" applyFill="1" applyBorder="1" applyAlignment="1">
      <alignment horizontal="center" vertical="center" wrapText="1"/>
    </xf>
    <xf numFmtId="171" fontId="0" fillId="0" borderId="2" xfId="0" applyNumberFormat="1" applyBorder="1" applyAlignment="1">
      <alignment/>
    </xf>
    <xf numFmtId="164" fontId="0" fillId="0" borderId="2" xfId="0" applyNumberFormat="1" applyFont="1" applyBorder="1" applyAlignment="1">
      <alignment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70" fontId="4" fillId="0" borderId="6" xfId="0" applyNumberFormat="1" applyFont="1" applyBorder="1" applyAlignment="1">
      <alignment horizontal="right" vertical="center" wrapText="1"/>
    </xf>
    <xf numFmtId="170" fontId="4" fillId="4" borderId="2" xfId="0" applyNumberFormat="1" applyFont="1" applyFill="1" applyBorder="1" applyAlignment="1">
      <alignment horizontal="right" vertical="center" wrapText="1"/>
    </xf>
    <xf numFmtId="170" fontId="4" fillId="0" borderId="2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Border="1" applyAlignment="1">
      <alignment vertical="center" wrapText="1"/>
    </xf>
    <xf numFmtId="164" fontId="4" fillId="0" borderId="8" xfId="0" applyNumberFormat="1" applyFont="1" applyBorder="1" applyAlignment="1">
      <alignment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70" fontId="4" fillId="0" borderId="8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170" fontId="4" fillId="0" borderId="0" xfId="0" applyNumberFormat="1" applyFont="1" applyBorder="1" applyAlignment="1">
      <alignment horizontal="right"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Border="1" applyAlignment="1">
      <alignment vertical="center" wrapText="1"/>
    </xf>
    <xf numFmtId="172" fontId="0" fillId="4" borderId="4" xfId="0" applyNumberFormat="1" applyFont="1" applyFill="1" applyBorder="1" applyAlignment="1">
      <alignment horizontal="right" vertical="center" wrapText="1"/>
    </xf>
    <xf numFmtId="172" fontId="20" fillId="0" borderId="2" xfId="0" applyNumberFormat="1" applyFont="1" applyBorder="1" applyAlignment="1">
      <alignment horizontal="right" vertical="center" wrapText="1"/>
    </xf>
    <xf numFmtId="172" fontId="0" fillId="4" borderId="9" xfId="0" applyNumberFormat="1" applyFont="1" applyFill="1" applyBorder="1" applyAlignment="1">
      <alignment horizontal="right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71" fontId="0" fillId="4" borderId="2" xfId="0" applyNumberFormat="1" applyFont="1" applyFill="1" applyBorder="1" applyAlignment="1">
      <alignment vertical="center" wrapText="1"/>
    </xf>
    <xf numFmtId="168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73" fontId="0" fillId="0" borderId="2" xfId="0" applyNumberFormat="1" applyFont="1" applyBorder="1" applyAlignment="1">
      <alignment vertical="center" wrapText="1"/>
    </xf>
    <xf numFmtId="172" fontId="0" fillId="4" borderId="2" xfId="0" applyNumberFormat="1" applyFont="1" applyFill="1" applyBorder="1" applyAlignment="1">
      <alignment horizontal="right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17" fillId="0" borderId="2" xfId="0" applyFont="1" applyFill="1" applyBorder="1" applyAlignment="1">
      <alignment horizontal="center" vertical="center" wrapText="1"/>
    </xf>
    <xf numFmtId="164" fontId="21" fillId="0" borderId="2" xfId="0" applyFont="1" applyFill="1" applyBorder="1" applyAlignment="1">
      <alignment vertical="center" wrapText="1"/>
    </xf>
    <xf numFmtId="164" fontId="0" fillId="0" borderId="2" xfId="0" applyBorder="1" applyAlignment="1">
      <alignment horizontal="center" vertical="center" wrapText="1"/>
    </xf>
    <xf numFmtId="173" fontId="21" fillId="0" borderId="2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 wrapText="1"/>
    </xf>
    <xf numFmtId="164" fontId="22" fillId="0" borderId="2" xfId="0" applyFont="1" applyFill="1" applyBorder="1" applyAlignment="1">
      <alignment horizontal="center" vertical="center"/>
    </xf>
    <xf numFmtId="164" fontId="23" fillId="0" borderId="2" xfId="0" applyFont="1" applyFill="1" applyBorder="1" applyAlignment="1">
      <alignment vertical="center" wrapText="1"/>
    </xf>
    <xf numFmtId="172" fontId="9" fillId="0" borderId="6" xfId="0" applyNumberFormat="1" applyFont="1" applyBorder="1" applyAlignment="1">
      <alignment horizontal="right" vertical="center" wrapText="1"/>
    </xf>
    <xf numFmtId="172" fontId="4" fillId="4" borderId="2" xfId="0" applyNumberFormat="1" applyFont="1" applyFill="1" applyBorder="1" applyAlignment="1">
      <alignment horizontal="right" vertical="center" wrapText="1"/>
    </xf>
    <xf numFmtId="172" fontId="4" fillId="0" borderId="2" xfId="0" applyNumberFormat="1" applyFont="1" applyFill="1" applyBorder="1" applyAlignment="1">
      <alignment horizontal="right" vertical="center" wrapText="1"/>
    </xf>
    <xf numFmtId="172" fontId="4" fillId="0" borderId="8" xfId="0" applyNumberFormat="1" applyFont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righ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Денежный 2" xfId="21"/>
    <cellStyle name="Процентный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19050</xdr:colOff>
      <xdr:row>1</xdr:row>
      <xdr:rowOff>504825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40017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44083@mail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 topLeftCell="A24">
      <selection activeCell="B43" sqref="B43"/>
    </sheetView>
  </sheetViews>
  <sheetFormatPr defaultColWidth="9.00390625" defaultRowHeight="12.75"/>
  <cols>
    <col min="1" max="1" width="4.00390625" style="1" customWidth="1"/>
    <col min="2" max="2" width="14.125" style="1" customWidth="1"/>
    <col min="3" max="3" width="39.625" style="1" customWidth="1"/>
    <col min="4" max="4" width="6.625" style="1" customWidth="1"/>
    <col min="5" max="5" width="5.875" style="1" customWidth="1"/>
    <col min="6" max="6" width="8.875" style="1" customWidth="1"/>
    <col min="7" max="7" width="9.125" style="1" customWidth="1"/>
    <col min="8" max="8" width="10.375" style="1" customWidth="1"/>
    <col min="9" max="9" width="11.125" style="1" customWidth="1"/>
    <col min="10" max="10" width="11.375" style="2" customWidth="1"/>
    <col min="11" max="11" width="9.125" style="1" customWidth="1"/>
    <col min="12" max="12" width="9.875" style="1" customWidth="1"/>
    <col min="13" max="13" width="9.125" style="1" customWidth="1"/>
    <col min="14" max="14" width="7.00390625" style="1" customWidth="1"/>
    <col min="15" max="16384" width="9.125" style="1" customWidth="1"/>
  </cols>
  <sheetData>
    <row r="1" spans="1:11" ht="12.75" customHeight="1">
      <c r="A1" s="3"/>
      <c r="B1" s="4"/>
      <c r="C1" s="5"/>
      <c r="D1" s="6"/>
      <c r="E1" s="6"/>
      <c r="F1" s="6"/>
      <c r="G1" s="6"/>
      <c r="H1" s="7" t="s">
        <v>0</v>
      </c>
      <c r="I1" s="7"/>
      <c r="J1" s="8" t="s">
        <v>1</v>
      </c>
      <c r="K1" s="8"/>
    </row>
    <row r="2" spans="3:15" ht="43.5" customHeight="1">
      <c r="C2" s="9" t="s">
        <v>2</v>
      </c>
      <c r="D2" s="10"/>
      <c r="E2" s="10"/>
      <c r="F2" s="11" t="s">
        <v>3</v>
      </c>
      <c r="G2" s="11"/>
      <c r="H2" s="12">
        <f>I24+K47</f>
        <v>97523.06</v>
      </c>
      <c r="I2" s="12"/>
      <c r="J2" s="13">
        <f>H2+K30+K31</f>
        <v>106016.12</v>
      </c>
      <c r="K2" s="13"/>
      <c r="L2" s="14"/>
      <c r="M2" s="14"/>
      <c r="N2" s="14"/>
      <c r="O2" s="14"/>
    </row>
    <row r="3" spans="3:15" ht="13.5" customHeight="1">
      <c r="C3" s="1" t="s">
        <v>4</v>
      </c>
      <c r="D3" s="14"/>
      <c r="F3" s="15" t="s">
        <v>5</v>
      </c>
      <c r="G3" s="15"/>
      <c r="H3" s="16">
        <v>0.32</v>
      </c>
      <c r="I3" s="16"/>
      <c r="J3" s="17" t="s">
        <v>6</v>
      </c>
      <c r="K3" s="17"/>
      <c r="L3" s="14"/>
      <c r="M3" s="14"/>
      <c r="N3" s="14"/>
      <c r="O3" s="14"/>
    </row>
    <row r="4" spans="3:15" ht="13.5" customHeight="1">
      <c r="C4" s="1" t="s">
        <v>7</v>
      </c>
      <c r="D4" s="14"/>
      <c r="F4" s="15"/>
      <c r="G4" s="15"/>
      <c r="H4" s="16"/>
      <c r="I4" s="16"/>
      <c r="J4" s="17"/>
      <c r="K4" s="17"/>
      <c r="L4" s="14"/>
      <c r="M4" s="14"/>
      <c r="N4" s="18"/>
      <c r="O4" s="14"/>
    </row>
    <row r="5" spans="1:15" ht="13.5" customHeight="1">
      <c r="A5" s="19"/>
      <c r="B5" s="19"/>
      <c r="C5" s="20" t="s">
        <v>8</v>
      </c>
      <c r="D5" s="21"/>
      <c r="E5" s="21"/>
      <c r="F5" s="15" t="s">
        <v>9</v>
      </c>
      <c r="G5" s="15"/>
      <c r="H5" s="22">
        <v>64</v>
      </c>
      <c r="I5" s="22"/>
      <c r="J5" s="17"/>
      <c r="K5" s="17"/>
      <c r="L5" s="14"/>
      <c r="M5" s="14"/>
      <c r="N5" s="14"/>
      <c r="O5" s="14"/>
    </row>
    <row r="6" spans="1:15" ht="13.5" customHeight="1">
      <c r="A6" s="23" t="s">
        <v>10</v>
      </c>
      <c r="B6" s="19"/>
      <c r="C6" s="24"/>
      <c r="D6" s="25"/>
      <c r="E6" s="25"/>
      <c r="F6" s="15"/>
      <c r="G6" s="15"/>
      <c r="H6" s="22"/>
      <c r="I6" s="22"/>
      <c r="K6" s="26"/>
      <c r="L6" s="14"/>
      <c r="M6" s="14"/>
      <c r="N6" s="14"/>
      <c r="O6" s="14"/>
    </row>
    <row r="7" spans="1:15" ht="13.5" customHeight="1">
      <c r="A7" s="23"/>
      <c r="B7" s="19"/>
      <c r="C7" s="24"/>
      <c r="D7" s="25"/>
      <c r="E7" s="25"/>
      <c r="F7" s="15"/>
      <c r="G7" s="15"/>
      <c r="H7" s="22"/>
      <c r="I7" s="22"/>
      <c r="K7" s="26"/>
      <c r="L7" s="14"/>
      <c r="M7" s="14"/>
      <c r="N7" s="14"/>
      <c r="O7" s="14"/>
    </row>
    <row r="8" spans="1:15" ht="13.5" customHeight="1">
      <c r="A8" s="27" t="s">
        <v>11</v>
      </c>
      <c r="B8" s="27"/>
      <c r="C8" s="27"/>
      <c r="D8" s="25"/>
      <c r="E8" s="25"/>
      <c r="F8" s="15"/>
      <c r="G8" s="15"/>
      <c r="H8" s="22"/>
      <c r="I8" s="22"/>
      <c r="K8" s="26"/>
      <c r="L8" s="14"/>
      <c r="M8" s="14"/>
      <c r="N8" s="14"/>
      <c r="O8" s="14"/>
    </row>
    <row r="9" spans="1:15" ht="13.5" customHeight="1">
      <c r="A9" s="23"/>
      <c r="B9" s="19"/>
      <c r="C9" s="24"/>
      <c r="D9" s="25"/>
      <c r="E9" s="25"/>
      <c r="F9" s="15"/>
      <c r="G9" s="15"/>
      <c r="H9" s="22"/>
      <c r="I9" s="22"/>
      <c r="K9" s="26"/>
      <c r="L9" s="14"/>
      <c r="M9" s="14"/>
      <c r="N9" s="14"/>
      <c r="O9" s="14"/>
    </row>
    <row r="10" spans="1:15" ht="13.5" customHeight="1">
      <c r="A10" s="28" t="s">
        <v>12</v>
      </c>
      <c r="E10" s="29"/>
      <c r="F10" s="29"/>
      <c r="G10" s="29"/>
      <c r="H10" s="29"/>
      <c r="I10" s="29"/>
      <c r="K10" s="26"/>
      <c r="L10" s="14"/>
      <c r="M10" s="14"/>
      <c r="N10" s="14"/>
      <c r="O10" s="14"/>
    </row>
    <row r="11" spans="1:15" ht="15" customHeight="1">
      <c r="A11" s="30" t="s">
        <v>13</v>
      </c>
      <c r="B11" s="31" t="s">
        <v>14</v>
      </c>
      <c r="C11" s="31" t="s">
        <v>15</v>
      </c>
      <c r="D11" s="31" t="s">
        <v>16</v>
      </c>
      <c r="E11" s="31" t="s">
        <v>17</v>
      </c>
      <c r="F11" s="30" t="s">
        <v>18</v>
      </c>
      <c r="G11" s="30"/>
      <c r="H11" s="30" t="s">
        <v>19</v>
      </c>
      <c r="I11" s="30"/>
      <c r="J11" s="32"/>
      <c r="K11" s="26"/>
      <c r="L11" s="14"/>
      <c r="M11" s="14"/>
      <c r="N11" s="14"/>
      <c r="O11" s="14"/>
    </row>
    <row r="12" spans="1:15" ht="15" customHeight="1">
      <c r="A12" s="30"/>
      <c r="B12" s="31"/>
      <c r="C12" s="31"/>
      <c r="D12" s="31"/>
      <c r="E12" s="31"/>
      <c r="F12" s="33" t="s">
        <v>20</v>
      </c>
      <c r="G12" s="34" t="s">
        <v>21</v>
      </c>
      <c r="H12" s="33" t="s">
        <v>20</v>
      </c>
      <c r="I12" s="34" t="s">
        <v>21</v>
      </c>
      <c r="J12" s="35"/>
      <c r="K12" s="26"/>
      <c r="L12" s="14"/>
      <c r="M12" s="14"/>
      <c r="N12" s="14"/>
      <c r="O12" s="14"/>
    </row>
    <row r="13" spans="1:15" ht="13.5">
      <c r="A13" s="30"/>
      <c r="B13" s="31"/>
      <c r="C13" s="31"/>
      <c r="D13" s="31"/>
      <c r="E13" s="31"/>
      <c r="F13" s="36"/>
      <c r="G13" s="37" t="s">
        <v>22</v>
      </c>
      <c r="H13" s="38">
        <f>H3</f>
        <v>0.32</v>
      </c>
      <c r="I13" s="37" t="s">
        <v>22</v>
      </c>
      <c r="J13" s="39"/>
      <c r="K13" s="26"/>
      <c r="L13" s="14"/>
      <c r="M13" s="14"/>
      <c r="N13" s="14"/>
      <c r="O13" s="14"/>
    </row>
    <row r="14" spans="1:15" ht="13.5">
      <c r="A14" s="30"/>
      <c r="B14" s="31"/>
      <c r="C14" s="40" t="s">
        <v>23</v>
      </c>
      <c r="D14" s="31" t="s">
        <v>24</v>
      </c>
      <c r="E14" s="31">
        <v>1</v>
      </c>
      <c r="F14" s="36">
        <v>6460</v>
      </c>
      <c r="G14" s="41">
        <f>F14*E14</f>
        <v>6460</v>
      </c>
      <c r="H14" s="42">
        <f>F14-F14*H$13</f>
        <v>4392.8</v>
      </c>
      <c r="I14" s="41">
        <f>H14*E14</f>
        <v>4392.8</v>
      </c>
      <c r="J14" s="39"/>
      <c r="K14" s="26"/>
      <c r="L14" s="14"/>
      <c r="M14" s="14"/>
      <c r="N14" s="14"/>
      <c r="O14" s="14"/>
    </row>
    <row r="15" spans="1:15" s="47" customFormat="1" ht="13.5" customHeight="1">
      <c r="A15" s="43" t="s">
        <v>25</v>
      </c>
      <c r="B15" s="43"/>
      <c r="C15" s="44" t="s">
        <v>26</v>
      </c>
      <c r="D15" s="45" t="s">
        <v>24</v>
      </c>
      <c r="E15" s="45">
        <v>1</v>
      </c>
      <c r="F15" s="42">
        <v>79.06</v>
      </c>
      <c r="G15" s="41">
        <f>F15*E15</f>
        <v>79.06</v>
      </c>
      <c r="H15" s="42">
        <f>F15-F15*H$13</f>
        <v>53.76</v>
      </c>
      <c r="I15" s="41">
        <f>H15*E15</f>
        <v>53.76</v>
      </c>
      <c r="J15" s="46"/>
      <c r="K15" s="26"/>
      <c r="L15" s="14"/>
      <c r="M15" s="14"/>
      <c r="N15" s="14"/>
      <c r="O15" s="14"/>
    </row>
    <row r="16" spans="1:10" s="47" customFormat="1" ht="13.5" customHeight="1">
      <c r="A16" s="43" t="s">
        <v>27</v>
      </c>
      <c r="B16" s="43" t="s">
        <v>28</v>
      </c>
      <c r="C16" s="44" t="s">
        <v>29</v>
      </c>
      <c r="D16" s="45" t="s">
        <v>24</v>
      </c>
      <c r="E16" s="45">
        <v>22</v>
      </c>
      <c r="F16" s="42">
        <v>79.06</v>
      </c>
      <c r="G16" s="41">
        <f>F16*E16</f>
        <v>1739.3200000000002</v>
      </c>
      <c r="H16" s="42">
        <f>F16-F16*H$13</f>
        <v>53.76</v>
      </c>
      <c r="I16" s="41">
        <f>H16*E16</f>
        <v>1182.72</v>
      </c>
      <c r="J16" s="46"/>
    </row>
    <row r="17" spans="1:11" s="47" customFormat="1" ht="13.5" customHeight="1">
      <c r="A17" s="43" t="s">
        <v>30</v>
      </c>
      <c r="B17" s="43"/>
      <c r="C17" s="44" t="s">
        <v>31</v>
      </c>
      <c r="D17" s="45" t="s">
        <v>24</v>
      </c>
      <c r="E17" s="45">
        <v>22</v>
      </c>
      <c r="F17" s="42">
        <v>43.42</v>
      </c>
      <c r="G17" s="41">
        <f>F17*E17</f>
        <v>955.24</v>
      </c>
      <c r="H17" s="42">
        <f>F17-F17*H$13</f>
        <v>29.53</v>
      </c>
      <c r="I17" s="41">
        <f>H17*E17</f>
        <v>649.6600000000001</v>
      </c>
      <c r="J17" s="46"/>
      <c r="K17" s="48"/>
    </row>
    <row r="18" spans="1:11" s="47" customFormat="1" ht="13.5" customHeight="1">
      <c r="A18" s="43" t="s">
        <v>32</v>
      </c>
      <c r="B18" s="43" t="s">
        <v>33</v>
      </c>
      <c r="C18" s="44" t="s">
        <v>34</v>
      </c>
      <c r="D18" s="45" t="s">
        <v>24</v>
      </c>
      <c r="E18" s="45">
        <v>1</v>
      </c>
      <c r="F18" s="42">
        <v>1889.76</v>
      </c>
      <c r="G18" s="41">
        <f>F18*E18</f>
        <v>1889.76</v>
      </c>
      <c r="H18" s="42">
        <f>F18-F18*H$13</f>
        <v>1285.04</v>
      </c>
      <c r="I18" s="41">
        <f>H18*E18</f>
        <v>1285.04</v>
      </c>
      <c r="J18" s="46"/>
      <c r="K18" s="48"/>
    </row>
    <row r="19" spans="1:10" s="47" customFormat="1" ht="25.5" customHeight="1">
      <c r="A19" s="43" t="s">
        <v>35</v>
      </c>
      <c r="B19" s="43"/>
      <c r="C19" s="49" t="s">
        <v>36</v>
      </c>
      <c r="D19" s="50" t="s">
        <v>24</v>
      </c>
      <c r="E19" s="50">
        <v>1</v>
      </c>
      <c r="F19" s="51">
        <v>194.92</v>
      </c>
      <c r="G19" s="41">
        <f>F19*E19</f>
        <v>194.92</v>
      </c>
      <c r="H19" s="42">
        <f>F19</f>
        <v>194.92</v>
      </c>
      <c r="I19" s="41">
        <f>H19*E19</f>
        <v>194.92</v>
      </c>
      <c r="J19" s="46"/>
    </row>
    <row r="20" spans="1:10" s="47" customFormat="1" ht="25.5" customHeight="1">
      <c r="A20" s="43" t="s">
        <v>37</v>
      </c>
      <c r="B20" s="43"/>
      <c r="C20" s="49" t="s">
        <v>38</v>
      </c>
      <c r="D20" s="50" t="s">
        <v>24</v>
      </c>
      <c r="E20" s="50">
        <v>86</v>
      </c>
      <c r="F20" s="51">
        <v>12</v>
      </c>
      <c r="G20" s="41">
        <f>F20*E20</f>
        <v>1032</v>
      </c>
      <c r="H20" s="42">
        <f>F20</f>
        <v>12</v>
      </c>
      <c r="I20" s="41">
        <f>H20*E20</f>
        <v>1032</v>
      </c>
      <c r="J20" s="46"/>
    </row>
    <row r="21" spans="1:10" s="47" customFormat="1" ht="24" customHeight="1">
      <c r="A21" s="43" t="s">
        <v>39</v>
      </c>
      <c r="B21" s="43"/>
      <c r="C21" s="52" t="s">
        <v>40</v>
      </c>
      <c r="D21" s="53" t="s">
        <v>24</v>
      </c>
      <c r="E21" s="53">
        <v>86</v>
      </c>
      <c r="F21" s="51">
        <v>7</v>
      </c>
      <c r="G21" s="41">
        <f>F21*E21</f>
        <v>602</v>
      </c>
      <c r="H21" s="42">
        <f>F21</f>
        <v>7</v>
      </c>
      <c r="I21" s="41">
        <f>H21*E21</f>
        <v>602</v>
      </c>
      <c r="J21" s="46"/>
    </row>
    <row r="22" spans="1:10" s="47" customFormat="1" ht="13.5" customHeight="1">
      <c r="A22" s="54"/>
      <c r="B22" s="54"/>
      <c r="C22" s="55" t="s">
        <v>3</v>
      </c>
      <c r="D22" s="56"/>
      <c r="E22" s="57"/>
      <c r="F22" s="58"/>
      <c r="G22" s="59">
        <f>SUM(G15:G21)</f>
        <v>6492.300000000001</v>
      </c>
      <c r="H22" s="60"/>
      <c r="I22" s="59">
        <f>SUM(I14:I21)</f>
        <v>9392.900000000001</v>
      </c>
      <c r="J22" s="46"/>
    </row>
    <row r="23" spans="1:10" s="47" customFormat="1" ht="13.5" customHeight="1">
      <c r="A23" s="54"/>
      <c r="B23" s="54"/>
      <c r="C23" s="61" t="s">
        <v>41</v>
      </c>
      <c r="D23" s="62"/>
      <c r="E23" s="63"/>
      <c r="F23" s="64"/>
      <c r="G23" s="59">
        <f>G22*18%</f>
        <v>1168.61</v>
      </c>
      <c r="H23" s="60"/>
      <c r="I23" s="59">
        <f>I22*18%</f>
        <v>1690.72</v>
      </c>
      <c r="J23" s="46"/>
    </row>
    <row r="24" spans="1:10" s="47" customFormat="1" ht="13.5" customHeight="1">
      <c r="A24" s="54"/>
      <c r="B24" s="54"/>
      <c r="C24" s="61" t="s">
        <v>42</v>
      </c>
      <c r="D24" s="62"/>
      <c r="E24" s="62"/>
      <c r="F24" s="64"/>
      <c r="G24" s="59">
        <f>G23+G22</f>
        <v>7660.910000000001</v>
      </c>
      <c r="H24" s="60"/>
      <c r="I24" s="59">
        <f>I23+I22</f>
        <v>11083.62</v>
      </c>
      <c r="J24" s="46"/>
    </row>
    <row r="25" spans="1:10" s="47" customFormat="1" ht="13.5" customHeight="1">
      <c r="A25" s="54"/>
      <c r="B25" s="54"/>
      <c r="C25" s="65"/>
      <c r="D25" s="65"/>
      <c r="E25" s="65"/>
      <c r="F25" s="66"/>
      <c r="G25" s="67"/>
      <c r="H25" s="67"/>
      <c r="I25" s="67"/>
      <c r="J25" s="46"/>
    </row>
    <row r="26" spans="1:10" s="47" customFormat="1" ht="13.5" customHeight="1">
      <c r="A26" s="28" t="s">
        <v>43</v>
      </c>
      <c r="B26" s="54"/>
      <c r="C26" s="68"/>
      <c r="D26" s="1"/>
      <c r="E26" s="29"/>
      <c r="F26" s="29"/>
      <c r="G26" s="29"/>
      <c r="H26" s="29"/>
      <c r="I26" s="29"/>
      <c r="J26" s="46"/>
    </row>
    <row r="27" spans="1:11" s="47" customFormat="1" ht="13.5" customHeight="1">
      <c r="A27" s="30" t="s">
        <v>13</v>
      </c>
      <c r="B27" s="31" t="s">
        <v>14</v>
      </c>
      <c r="C27" s="31" t="s">
        <v>15</v>
      </c>
      <c r="D27" s="31" t="s">
        <v>16</v>
      </c>
      <c r="E27" s="31" t="s">
        <v>17</v>
      </c>
      <c r="F27" s="30" t="s">
        <v>18</v>
      </c>
      <c r="G27" s="30"/>
      <c r="H27" s="30" t="s">
        <v>19</v>
      </c>
      <c r="I27" s="30"/>
      <c r="J27" s="46"/>
      <c r="K27" s="30" t="s">
        <v>19</v>
      </c>
    </row>
    <row r="28" spans="1:11" s="47" customFormat="1" ht="13.5" customHeight="1">
      <c r="A28" s="30"/>
      <c r="B28" s="31"/>
      <c r="C28" s="31"/>
      <c r="D28" s="31"/>
      <c r="E28" s="31"/>
      <c r="F28" s="33" t="s">
        <v>20</v>
      </c>
      <c r="G28" s="34" t="s">
        <v>21</v>
      </c>
      <c r="H28" s="33" t="s">
        <v>20</v>
      </c>
      <c r="I28" s="34" t="s">
        <v>21</v>
      </c>
      <c r="J28" s="46"/>
      <c r="K28" s="34" t="s">
        <v>21</v>
      </c>
    </row>
    <row r="29" spans="1:11" s="47" customFormat="1" ht="13.5" customHeight="1">
      <c r="A29" s="30"/>
      <c r="B29" s="31"/>
      <c r="C29" s="31"/>
      <c r="D29" s="31"/>
      <c r="E29" s="31"/>
      <c r="F29" s="36"/>
      <c r="G29" s="37" t="s">
        <v>44</v>
      </c>
      <c r="H29" s="38">
        <f>H3</f>
        <v>0.32</v>
      </c>
      <c r="I29" s="37" t="s">
        <v>44</v>
      </c>
      <c r="J29" s="46"/>
      <c r="K29" s="37" t="s">
        <v>45</v>
      </c>
    </row>
    <row r="30" spans="1:11" s="47" customFormat="1" ht="13.5" customHeight="1">
      <c r="A30" s="30"/>
      <c r="B30" s="31">
        <v>16330</v>
      </c>
      <c r="C30" s="40" t="s">
        <v>46</v>
      </c>
      <c r="D30" s="31" t="s">
        <v>24</v>
      </c>
      <c r="E30" s="31">
        <v>11</v>
      </c>
      <c r="F30" s="36">
        <v>8.87</v>
      </c>
      <c r="G30" s="69">
        <f>F30*E30</f>
        <v>97.57</v>
      </c>
      <c r="H30" s="70">
        <f>F30-F30*H$29</f>
        <v>6.032</v>
      </c>
      <c r="I30" s="71">
        <f>H30*E30</f>
        <v>66.352</v>
      </c>
      <c r="J30" s="72"/>
      <c r="K30" s="73">
        <f>I30*H$5</f>
        <v>4246.53</v>
      </c>
    </row>
    <row r="31" spans="1:11" s="47" customFormat="1" ht="13.5" customHeight="1">
      <c r="A31" s="30"/>
      <c r="B31" s="31">
        <v>15768</v>
      </c>
      <c r="C31" s="40" t="s">
        <v>47</v>
      </c>
      <c r="D31" s="31" t="s">
        <v>24</v>
      </c>
      <c r="E31" s="31">
        <v>11</v>
      </c>
      <c r="F31" s="36">
        <v>8.87</v>
      </c>
      <c r="G31" s="69">
        <f>F31*E31</f>
        <v>97.57</v>
      </c>
      <c r="H31" s="70">
        <f>F31-F31*H$29</f>
        <v>6.032</v>
      </c>
      <c r="I31" s="71">
        <f>H31*E31</f>
        <v>66.352</v>
      </c>
      <c r="J31" s="72"/>
      <c r="K31" s="73">
        <f>I31*H$5</f>
        <v>4246.53</v>
      </c>
    </row>
    <row r="32" spans="1:11" s="47" customFormat="1" ht="13.5" customHeight="1">
      <c r="A32" s="43" t="s">
        <v>25</v>
      </c>
      <c r="B32" s="74" t="s">
        <v>48</v>
      </c>
      <c r="C32" s="44" t="s">
        <v>49</v>
      </c>
      <c r="D32" s="75" t="s">
        <v>24</v>
      </c>
      <c r="E32" s="75">
        <v>42</v>
      </c>
      <c r="F32" s="76">
        <v>9.19</v>
      </c>
      <c r="G32" s="77">
        <f>F32*E32</f>
        <v>385.97999999999996</v>
      </c>
      <c r="H32" s="70">
        <f>F32-F32*H$29</f>
        <v>6.249</v>
      </c>
      <c r="I32" s="77">
        <f>H32*E32</f>
        <v>262.45799999999997</v>
      </c>
      <c r="J32" s="46"/>
      <c r="K32" s="73">
        <f>I32*H$5</f>
        <v>16797.31</v>
      </c>
    </row>
    <row r="33" spans="1:11" s="47" customFormat="1" ht="24.75" customHeight="1">
      <c r="A33" s="43" t="s">
        <v>27</v>
      </c>
      <c r="B33" s="74" t="s">
        <v>50</v>
      </c>
      <c r="C33" s="52" t="s">
        <v>51</v>
      </c>
      <c r="D33" s="75" t="s">
        <v>24</v>
      </c>
      <c r="E33" s="75">
        <v>1</v>
      </c>
      <c r="F33" s="76">
        <v>17.76</v>
      </c>
      <c r="G33" s="77">
        <f>F33*E33</f>
        <v>17.76</v>
      </c>
      <c r="H33" s="70">
        <f>F33-F33*H$29</f>
        <v>12.077</v>
      </c>
      <c r="I33" s="77">
        <f>H33*E33</f>
        <v>12.077</v>
      </c>
      <c r="J33" s="46"/>
      <c r="K33" s="73">
        <f>I33*H$5</f>
        <v>772.93</v>
      </c>
    </row>
    <row r="34" spans="1:11" s="47" customFormat="1" ht="13.5" customHeight="1">
      <c r="A34" s="43" t="s">
        <v>30</v>
      </c>
      <c r="B34" s="74" t="s">
        <v>52</v>
      </c>
      <c r="C34" s="52" t="s">
        <v>53</v>
      </c>
      <c r="D34" s="75" t="s">
        <v>24</v>
      </c>
      <c r="E34" s="75">
        <v>86</v>
      </c>
      <c r="F34" s="76">
        <v>0.911</v>
      </c>
      <c r="G34" s="77">
        <f>F34*E34</f>
        <v>78.346</v>
      </c>
      <c r="H34" s="70">
        <f>F34-F34*H$29</f>
        <v>0.619</v>
      </c>
      <c r="I34" s="77">
        <f>H34*E34</f>
        <v>53.234</v>
      </c>
      <c r="J34" s="46"/>
      <c r="K34" s="73">
        <f>I34*H$5</f>
        <v>3406.98</v>
      </c>
    </row>
    <row r="35" spans="1:11" s="47" customFormat="1" ht="13.5" customHeight="1">
      <c r="A35" s="43" t="s">
        <v>32</v>
      </c>
      <c r="B35" s="74" t="s">
        <v>54</v>
      </c>
      <c r="C35" s="44" t="s">
        <v>55</v>
      </c>
      <c r="D35" s="53" t="s">
        <v>24</v>
      </c>
      <c r="E35" s="53">
        <v>1</v>
      </c>
      <c r="F35" s="76">
        <v>0.81</v>
      </c>
      <c r="G35" s="77">
        <f>F35*E35</f>
        <v>0.81</v>
      </c>
      <c r="H35" s="70">
        <f>F35-F35*H$29</f>
        <v>0.551</v>
      </c>
      <c r="I35" s="77">
        <f>H35*E35</f>
        <v>0.551</v>
      </c>
      <c r="J35" s="46"/>
      <c r="K35" s="73">
        <f>I35*H$5</f>
        <v>35.26</v>
      </c>
    </row>
    <row r="36" spans="1:11" s="47" customFormat="1" ht="13.5" customHeight="1">
      <c r="A36" s="43" t="s">
        <v>35</v>
      </c>
      <c r="B36" s="74" t="s">
        <v>56</v>
      </c>
      <c r="C36" s="44" t="s">
        <v>57</v>
      </c>
      <c r="D36" s="78" t="s">
        <v>24</v>
      </c>
      <c r="E36" s="78">
        <v>3</v>
      </c>
      <c r="F36" s="76">
        <v>16.51</v>
      </c>
      <c r="G36" s="77">
        <f>F36*E36</f>
        <v>49.53</v>
      </c>
      <c r="H36" s="70">
        <f>F36-F36*H$29</f>
        <v>11.227</v>
      </c>
      <c r="I36" s="77">
        <f>H36*E36</f>
        <v>33.681</v>
      </c>
      <c r="J36" s="46"/>
      <c r="K36" s="73">
        <f>I36*H$5</f>
        <v>2155.58</v>
      </c>
    </row>
    <row r="37" spans="1:11" s="47" customFormat="1" ht="13.5" customHeight="1">
      <c r="A37" s="43" t="s">
        <v>37</v>
      </c>
      <c r="B37" s="74" t="s">
        <v>58</v>
      </c>
      <c r="C37" s="44" t="s">
        <v>59</v>
      </c>
      <c r="D37" s="75" t="s">
        <v>24</v>
      </c>
      <c r="E37" s="75">
        <v>2</v>
      </c>
      <c r="F37" s="76">
        <v>7.45</v>
      </c>
      <c r="G37" s="77">
        <f>F37*E37</f>
        <v>14.9</v>
      </c>
      <c r="H37" s="70">
        <f>F37-F37*H$29</f>
        <v>5.066000000000001</v>
      </c>
      <c r="I37" s="77">
        <f>H37*E37</f>
        <v>10.132000000000001</v>
      </c>
      <c r="J37" s="46"/>
      <c r="K37" s="73">
        <f>I37*H$5</f>
        <v>648.45</v>
      </c>
    </row>
    <row r="38" spans="1:11" s="47" customFormat="1" ht="27" customHeight="1">
      <c r="A38" s="43" t="s">
        <v>39</v>
      </c>
      <c r="B38" s="74" t="s">
        <v>60</v>
      </c>
      <c r="C38" s="44" t="s">
        <v>61</v>
      </c>
      <c r="D38" s="53" t="s">
        <v>24</v>
      </c>
      <c r="E38" s="53">
        <v>20</v>
      </c>
      <c r="F38" s="76">
        <v>0.1</v>
      </c>
      <c r="G38" s="77">
        <f>F38*E38</f>
        <v>2</v>
      </c>
      <c r="H38" s="70">
        <f>F38-F38*H$29</f>
        <v>0.068</v>
      </c>
      <c r="I38" s="77">
        <f>H38*E38</f>
        <v>1.36</v>
      </c>
      <c r="J38" s="46"/>
      <c r="K38" s="73">
        <f>I38*H$5</f>
        <v>87.04</v>
      </c>
    </row>
    <row r="39" spans="1:11" s="47" customFormat="1" ht="22.5" customHeight="1">
      <c r="A39" s="43" t="s">
        <v>62</v>
      </c>
      <c r="B39" s="74" t="s">
        <v>63</v>
      </c>
      <c r="C39" s="44" t="s">
        <v>64</v>
      </c>
      <c r="D39" s="53" t="s">
        <v>24</v>
      </c>
      <c r="E39" s="53">
        <v>4</v>
      </c>
      <c r="F39" s="76">
        <v>0.122</v>
      </c>
      <c r="G39" s="77">
        <f>F39*E39</f>
        <v>0.488</v>
      </c>
      <c r="H39" s="70">
        <f>F39-F39*H$29</f>
        <v>0.083</v>
      </c>
      <c r="I39" s="77">
        <f>H39*E39</f>
        <v>0.332</v>
      </c>
      <c r="J39" s="46"/>
      <c r="K39" s="73">
        <f>I39*H$5</f>
        <v>21.25</v>
      </c>
    </row>
    <row r="40" spans="1:11" s="47" customFormat="1" ht="27.75" customHeight="1">
      <c r="A40" s="43" t="s">
        <v>65</v>
      </c>
      <c r="B40" s="74" t="s">
        <v>66</v>
      </c>
      <c r="C40" s="44" t="s">
        <v>67</v>
      </c>
      <c r="D40" s="75" t="s">
        <v>24</v>
      </c>
      <c r="E40" s="75">
        <f>(E34+E35)*2-E39-E38</f>
        <v>150</v>
      </c>
      <c r="F40" s="76">
        <v>0.11</v>
      </c>
      <c r="G40" s="77">
        <f>F40*E40</f>
        <v>16.5</v>
      </c>
      <c r="H40" s="70">
        <f>F40-F40*H$29</f>
        <v>0.075</v>
      </c>
      <c r="I40" s="77">
        <f>H40*E40</f>
        <v>11.25</v>
      </c>
      <c r="J40" s="67"/>
      <c r="K40" s="73">
        <f>I40*H$5</f>
        <v>720</v>
      </c>
    </row>
    <row r="41" spans="1:11" s="47" customFormat="1" ht="13.5" customHeight="1">
      <c r="A41" s="43" t="s">
        <v>68</v>
      </c>
      <c r="B41" s="74" t="s">
        <v>69</v>
      </c>
      <c r="C41" s="44" t="s">
        <v>70</v>
      </c>
      <c r="D41" s="75" t="s">
        <v>24</v>
      </c>
      <c r="E41" s="75">
        <f>E40</f>
        <v>150</v>
      </c>
      <c r="F41" s="76">
        <v>0.035</v>
      </c>
      <c r="G41" s="77">
        <f>F41*E41</f>
        <v>5.250000000000001</v>
      </c>
      <c r="H41" s="70">
        <f>F41-F41*H$29</f>
        <v>0.024</v>
      </c>
      <c r="I41" s="77">
        <f>H41*E41</f>
        <v>3.6</v>
      </c>
      <c r="J41" s="67"/>
      <c r="K41" s="73">
        <f>I41*H$5</f>
        <v>230.4</v>
      </c>
    </row>
    <row r="42" spans="1:11" ht="25.5" customHeight="1">
      <c r="A42" s="43" t="s">
        <v>71</v>
      </c>
      <c r="B42" s="79">
        <v>3211.01</v>
      </c>
      <c r="C42" s="80" t="s">
        <v>72</v>
      </c>
      <c r="D42" s="75" t="s">
        <v>24</v>
      </c>
      <c r="E42" s="81">
        <v>1</v>
      </c>
      <c r="F42" s="82">
        <v>46.79</v>
      </c>
      <c r="G42" s="77">
        <f>F42*E42</f>
        <v>46.79</v>
      </c>
      <c r="H42" s="70">
        <f>F42-F42*H$29</f>
        <v>31.817</v>
      </c>
      <c r="I42" s="77">
        <f>H42*E42</f>
        <v>31.817</v>
      </c>
      <c r="J42" s="83"/>
      <c r="K42" s="73">
        <f>I42*H$5</f>
        <v>2036.29</v>
      </c>
    </row>
    <row r="43" spans="1:11" ht="25.5" customHeight="1">
      <c r="A43" s="43" t="s">
        <v>73</v>
      </c>
      <c r="B43" s="84" t="s">
        <v>74</v>
      </c>
      <c r="C43" s="85" t="s">
        <v>75</v>
      </c>
      <c r="D43" s="75" t="s">
        <v>24</v>
      </c>
      <c r="E43" s="81">
        <v>1</v>
      </c>
      <c r="F43" s="82">
        <v>0.85</v>
      </c>
      <c r="G43" s="77">
        <f>F43*E43</f>
        <v>0.85</v>
      </c>
      <c r="H43" s="70">
        <f>F43-F43*H$29</f>
        <v>0.578</v>
      </c>
      <c r="I43" s="77">
        <f>H43*E43</f>
        <v>0.578</v>
      </c>
      <c r="J43" s="83"/>
      <c r="K43" s="73">
        <f>I43*H$5</f>
        <v>36.99</v>
      </c>
    </row>
    <row r="44" spans="1:13" ht="28.5" customHeight="1">
      <c r="A44" s="43" t="s">
        <v>76</v>
      </c>
      <c r="B44" s="74" t="s">
        <v>77</v>
      </c>
      <c r="C44" s="44" t="s">
        <v>78</v>
      </c>
      <c r="D44" s="53" t="s">
        <v>24</v>
      </c>
      <c r="E44" s="53">
        <v>1</v>
      </c>
      <c r="F44" s="76">
        <v>1064</v>
      </c>
      <c r="G44" s="77">
        <f>F44*E44</f>
        <v>1064</v>
      </c>
      <c r="H44" s="70">
        <f>F44-F44*H$29</f>
        <v>723.52</v>
      </c>
      <c r="I44" s="77">
        <f>H44*E44</f>
        <v>723.52</v>
      </c>
      <c r="J44" s="35"/>
      <c r="K44" s="73">
        <f>I44*H$5</f>
        <v>46305.28</v>
      </c>
      <c r="L44" s="47"/>
      <c r="M44" s="47"/>
    </row>
    <row r="45" spans="1:13" ht="12.75">
      <c r="A45" s="24"/>
      <c r="B45" s="24"/>
      <c r="C45" s="55" t="s">
        <v>3</v>
      </c>
      <c r="D45" s="56"/>
      <c r="E45" s="57"/>
      <c r="F45" s="86"/>
      <c r="G45" s="87">
        <f>SUM(G32:G44)</f>
        <v>1683.204</v>
      </c>
      <c r="H45" s="88"/>
      <c r="I45" s="87">
        <f>SUM(I32:I44)</f>
        <v>1144.59</v>
      </c>
      <c r="J45" s="72"/>
      <c r="K45" s="59">
        <f>SUM(K32:K44)</f>
        <v>73253.76</v>
      </c>
      <c r="L45" s="47"/>
      <c r="M45" s="47"/>
    </row>
    <row r="46" spans="1:13" ht="13.5" customHeight="1">
      <c r="A46" s="24"/>
      <c r="B46" s="24"/>
      <c r="C46" s="61" t="s">
        <v>41</v>
      </c>
      <c r="D46" s="62"/>
      <c r="E46" s="63"/>
      <c r="F46" s="89"/>
      <c r="G46" s="87">
        <f>G45*18%</f>
        <v>302.977</v>
      </c>
      <c r="H46" s="88"/>
      <c r="I46" s="87">
        <f>I45*18%</f>
        <v>206.026</v>
      </c>
      <c r="J46" s="83"/>
      <c r="K46" s="59">
        <f>K45*18%</f>
        <v>13185.68</v>
      </c>
      <c r="L46" s="47"/>
      <c r="M46" s="47"/>
    </row>
    <row r="47" spans="1:13" ht="13.5" customHeight="1">
      <c r="A47" s="24"/>
      <c r="B47" s="24"/>
      <c r="C47" s="61" t="s">
        <v>42</v>
      </c>
      <c r="D47" s="62"/>
      <c r="E47" s="62"/>
      <c r="F47" s="89"/>
      <c r="G47" s="87">
        <f>G46+G45</f>
        <v>1986.181</v>
      </c>
      <c r="H47" s="88"/>
      <c r="I47" s="87">
        <f>I46+I45</f>
        <v>1350.616</v>
      </c>
      <c r="J47" s="83"/>
      <c r="K47" s="59">
        <f>K46+K45</f>
        <v>86439.44</v>
      </c>
      <c r="L47" s="47"/>
      <c r="M47" s="47"/>
    </row>
    <row r="48" spans="10:13" ht="13.5" customHeight="1">
      <c r="J48" s="83"/>
      <c r="K48" s="47"/>
      <c r="L48" s="47"/>
      <c r="M48" s="47"/>
    </row>
    <row r="49" spans="10:13" ht="13.5" customHeight="1">
      <c r="J49" s="83"/>
      <c r="K49" s="47"/>
      <c r="L49" s="47"/>
      <c r="M49" s="47"/>
    </row>
    <row r="50" spans="10:13" ht="13.5" customHeight="1">
      <c r="J50" s="83"/>
      <c r="K50" s="83"/>
      <c r="L50" s="83"/>
      <c r="M50" s="14"/>
    </row>
    <row r="51" spans="10:13" ht="13.5" customHeight="1">
      <c r="J51" s="83"/>
      <c r="K51" s="47"/>
      <c r="L51" s="47"/>
      <c r="M51" s="47"/>
    </row>
    <row r="52" spans="10:13" ht="13.5" customHeight="1">
      <c r="J52" s="83"/>
      <c r="K52" s="47"/>
      <c r="L52" s="47"/>
      <c r="M52" s="47"/>
    </row>
    <row r="53" ht="13.5" customHeight="1">
      <c r="J53" s="83"/>
    </row>
    <row r="54" ht="13.5" customHeight="1">
      <c r="J54" s="83"/>
    </row>
    <row r="55" ht="13.5" customHeight="1">
      <c r="J55" s="83"/>
    </row>
    <row r="56" ht="13.5" customHeight="1">
      <c r="J56" s="83"/>
    </row>
    <row r="57" ht="13.5" customHeight="1">
      <c r="J57" s="83"/>
    </row>
    <row r="58" ht="13.5" customHeight="1">
      <c r="J58" s="83"/>
    </row>
    <row r="59" ht="13.5" customHeight="1">
      <c r="J59" s="83"/>
    </row>
    <row r="60" ht="13.5" customHeight="1">
      <c r="J60" s="83"/>
    </row>
    <row r="61" ht="13.5" customHeight="1">
      <c r="J61" s="90"/>
    </row>
    <row r="62" ht="13.5" customHeight="1">
      <c r="J62" s="90"/>
    </row>
    <row r="63" ht="13.5" customHeight="1">
      <c r="J63" s="90"/>
    </row>
  </sheetData>
  <sheetProtection selectLockedCells="1" selectUnlockedCells="1"/>
  <mergeCells count="25">
    <mergeCell ref="H1:I1"/>
    <mergeCell ref="J1:K1"/>
    <mergeCell ref="F2:G2"/>
    <mergeCell ref="H2:I2"/>
    <mergeCell ref="J2:K2"/>
    <mergeCell ref="F3:G4"/>
    <mergeCell ref="H3:I4"/>
    <mergeCell ref="J3:K5"/>
    <mergeCell ref="F5:G6"/>
    <mergeCell ref="H5:I6"/>
    <mergeCell ref="A8:C8"/>
    <mergeCell ref="A11:A13"/>
    <mergeCell ref="B11:B13"/>
    <mergeCell ref="C11:C13"/>
    <mergeCell ref="D11:D13"/>
    <mergeCell ref="E11:E13"/>
    <mergeCell ref="F11:G11"/>
    <mergeCell ref="H11:I11"/>
    <mergeCell ref="A27:A29"/>
    <mergeCell ref="B27:B29"/>
    <mergeCell ref="C27:C29"/>
    <mergeCell ref="D27:D29"/>
    <mergeCell ref="E27:E29"/>
    <mergeCell ref="F27:G27"/>
    <mergeCell ref="H27:I27"/>
  </mergeCells>
  <hyperlinks>
    <hyperlink ref="A8" r:id="rId1" display="Тел. 8905-383-12-00 факс 8452-744-083 e-mail: 744083@mail.ru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>пп аа</cp:lastModifiedBy>
  <cp:lastPrinted>2010-04-23T02:45:30Z</cp:lastPrinted>
  <dcterms:created xsi:type="dcterms:W3CDTF">2006-01-10T07:59:56Z</dcterms:created>
  <dcterms:modified xsi:type="dcterms:W3CDTF">2017-01-12T07:12:36Z</dcterms:modified>
  <cp:category/>
  <cp:version/>
  <cp:contentType/>
  <cp:contentStatus/>
  <cp:revision>8</cp:revision>
</cp:coreProperties>
</file>